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96" yWindow="65248" windowWidth="15576" windowHeight="9828" tabRatio="819" activeTab="0"/>
  </bookViews>
  <sheets>
    <sheet name="WBF1-Seite1" sheetId="1" r:id="rId1"/>
    <sheet name="WBF1-Seite2" sheetId="2" r:id="rId2"/>
    <sheet name="WBF2" sheetId="3" r:id="rId3"/>
    <sheet name="Bonuspunkte" sheetId="4" r:id="rId4"/>
    <sheet name="WBF4" sheetId="5" r:id="rId5"/>
    <sheet name="WBF5-S1" sheetId="6" r:id="rId6"/>
    <sheet name="WBF5-S2" sheetId="7" r:id="rId7"/>
    <sheet name="WBF5-S3" sheetId="8" r:id="rId8"/>
    <sheet name="WBF5-S4" sheetId="9" r:id="rId9"/>
    <sheet name="WBF5-S5" sheetId="10" r:id="rId10"/>
  </sheets>
  <definedNames>
    <definedName name="_xlnm.Print_Area" localSheetId="3">'Bonuspunkte'!$A$1:$G$44</definedName>
    <definedName name="_xlnm.Print_Area" localSheetId="0">'WBF1-Seite1'!$A$1:$AL$77</definedName>
    <definedName name="_xlnm.Print_Area" localSheetId="1">'WBF1-Seite2'!$A$1:$AH$80</definedName>
    <definedName name="_xlnm.Print_Area" localSheetId="2">'WBF2'!$A$1:$X$71</definedName>
    <definedName name="_xlnm.Print_Area" localSheetId="4">'WBF4'!$A$1:$O$75</definedName>
    <definedName name="_xlnm.Print_Area" localSheetId="5">'WBF5-S1'!$A$1:$J$61</definedName>
    <definedName name="_xlnm.Print_Area" localSheetId="6">'WBF5-S2'!$A$1:$L$58</definedName>
    <definedName name="_xlnm.Print_Area" localSheetId="7">'WBF5-S3'!$A$1:$U$66</definedName>
    <definedName name="_xlnm.Print_Area" localSheetId="8">'WBF5-S4'!$A$1:$Q$66</definedName>
    <definedName name="_xlnm.Print_Area" localSheetId="9">'WBF5-S5'!$A$1:$F$61</definedName>
  </definedNames>
  <calcPr fullCalcOnLoad="1"/>
</workbook>
</file>

<file path=xl/comments5.xml><?xml version="1.0" encoding="utf-8"?>
<comments xmlns="http://schemas.openxmlformats.org/spreadsheetml/2006/main">
  <authors>
    <author>Ein gesch?tzter Microsoft Office Anwender</author>
    <author>Veitsberger</author>
  </authors>
  <commentList>
    <comment ref="E15" authorId="0">
      <text>
        <r>
          <rPr>
            <sz val="8"/>
            <rFont val="Tahoma"/>
            <family val="2"/>
          </rPr>
          <t>Nutzfläche
gem. § 2 Z. 7
WBFG 93</t>
        </r>
      </text>
    </comment>
    <comment ref="E17" authorId="0">
      <text>
        <r>
          <rPr>
            <sz val="8"/>
            <rFont val="Tahoma"/>
            <family val="2"/>
          </rPr>
          <t>nfb. Flächen
z.B. &gt; 90 m²
abhänging von
Personenanzahl</t>
        </r>
      </text>
    </comment>
    <comment ref="E18" authorId="0">
      <text>
        <r>
          <rPr>
            <sz val="8"/>
            <rFont val="Tahoma"/>
            <family val="2"/>
          </rPr>
          <t>nfb Flächen
keine Wohnfläche</t>
        </r>
      </text>
    </comment>
    <comment ref="P9" authorId="1">
      <text>
        <r>
          <rPr>
            <b/>
            <sz val="8"/>
            <rFont val="Tahoma"/>
            <family val="2"/>
          </rPr>
          <t xml:space="preserve">Hilfsrechnung
</t>
        </r>
        <r>
          <rPr>
            <sz val="8"/>
            <rFont val="Tahoma"/>
            <family val="2"/>
          </rPr>
          <t xml:space="preserve">
</t>
        </r>
      </text>
    </comment>
    <comment ref="P11" authorId="1">
      <text>
        <r>
          <rPr>
            <b/>
            <sz val="8"/>
            <rFont val="Tahoma"/>
            <family val="2"/>
          </rPr>
          <t>Hilfsrechnung</t>
        </r>
        <r>
          <rPr>
            <sz val="8"/>
            <rFont val="Tahoma"/>
            <family val="2"/>
          </rPr>
          <t xml:space="preserve">
</t>
        </r>
      </text>
    </comment>
    <comment ref="P12" authorId="1">
      <text>
        <r>
          <rPr>
            <b/>
            <sz val="8"/>
            <rFont val="Tahoma"/>
            <family val="2"/>
          </rPr>
          <t>Hilfsrechnung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</authors>
  <commentList>
    <comment ref="E15" authorId="0">
      <text>
        <r>
          <rPr>
            <sz val="8"/>
            <rFont val="Tahoma"/>
            <family val="2"/>
          </rPr>
          <t>Bei Heim gilt
Nettofläche/70m² = gerundet WE</t>
        </r>
      </text>
    </comment>
  </commentList>
</comments>
</file>

<file path=xl/comments9.xml><?xml version="1.0" encoding="utf-8"?>
<comments xmlns="http://schemas.openxmlformats.org/spreadsheetml/2006/main">
  <authors>
    <author>Veitsberger</author>
  </authors>
  <commentList>
    <comment ref="P43" authorId="0">
      <text>
        <r>
          <rPr>
            <b/>
            <sz val="8"/>
            <rFont val="Tahoma"/>
            <family val="2"/>
          </rPr>
          <t>siehe WBF4 Summe 1B</t>
        </r>
        <r>
          <rPr>
            <sz val="8"/>
            <rFont val="Tahoma"/>
            <family val="2"/>
          </rPr>
          <t xml:space="preserve">
bei Unterschreitung Abminderung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Bei Mietwohnungen oder Heimen ohne Grund und Aufschließungskosten "Sozialmietwohnungen" mind 20% 
</t>
        </r>
        <r>
          <rPr>
            <sz val="8"/>
            <rFont val="Tahoma"/>
            <family val="2"/>
          </rPr>
          <t xml:space="preserve">
</t>
        </r>
      </text>
    </comment>
    <comment ref="R45" authorId="0">
      <text>
        <r>
          <rPr>
            <b/>
            <sz val="8"/>
            <rFont val="Tahoma"/>
            <family val="2"/>
          </rPr>
          <t>Hilfsrechnung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<sst xmlns="http://schemas.openxmlformats.org/spreadsheetml/2006/main" count="740" uniqueCount="492">
  <si>
    <t xml:space="preserve"> </t>
  </si>
  <si>
    <t>An das</t>
  </si>
  <si>
    <t>Amt der Steiermärkischen Landesregierung</t>
  </si>
  <si>
    <t>ANSUCHEN</t>
  </si>
  <si>
    <t>auf Förderung gemäß dem Steiermärkischen Wohnbauförderungsgesetz 1993 (Geschoßbau)</t>
  </si>
  <si>
    <t>auf Zustimmung zu einem "Wohnbauscheck-Bauvorhaben"</t>
  </si>
  <si>
    <t>Förderungswerber:</t>
  </si>
  <si>
    <t>Postleitzahl, Ort:</t>
  </si>
  <si>
    <t>Telefon:</t>
  </si>
  <si>
    <t>Straße, Haus-Nr.:</t>
  </si>
  <si>
    <t>Betreuer:</t>
  </si>
  <si>
    <t>Angaben zum Bauvorhaben</t>
  </si>
  <si>
    <t>Gemeinde, pol. Bezirk:</t>
  </si>
  <si>
    <t>(Baurechts-)Liegenschaft, Grundstücks-Nr.:</t>
  </si>
  <si>
    <t>EZ.</t>
  </si>
  <si>
    <t>Grundbuch:</t>
  </si>
  <si>
    <t>Gerichtsbezirk:</t>
  </si>
  <si>
    <r>
      <t xml:space="preserve">Bauabschnitt:  </t>
    </r>
    <r>
      <rPr>
        <vertAlign val="superscript"/>
        <sz val="8"/>
        <rFont val="Arial"/>
        <family val="2"/>
      </rPr>
      <t>2)</t>
    </r>
  </si>
  <si>
    <r>
      <t xml:space="preserve">Hausbezeichnung: </t>
    </r>
    <r>
      <rPr>
        <vertAlign val="superscript"/>
        <sz val="8"/>
        <rFont val="Arial"/>
        <family val="2"/>
      </rPr>
      <t xml:space="preserve"> 2)</t>
    </r>
  </si>
  <si>
    <r>
      <t xml:space="preserve">Angaben über die Gesamtbebauung:  </t>
    </r>
    <r>
      <rPr>
        <vertAlign val="superscript"/>
        <sz val="8"/>
        <rFont val="Arial"/>
        <family val="2"/>
      </rPr>
      <t>3)</t>
    </r>
  </si>
  <si>
    <t>Bauart:</t>
  </si>
  <si>
    <t xml:space="preserve"> Neubau</t>
  </si>
  <si>
    <t xml:space="preserve"> Umbau</t>
  </si>
  <si>
    <t xml:space="preserve"> Dachgeschoßausbau</t>
  </si>
  <si>
    <t xml:space="preserve"> Zubau</t>
  </si>
  <si>
    <t xml:space="preserve"> reihenhausartiger Bau</t>
  </si>
  <si>
    <r>
      <t xml:space="preserve">Schutzzonen: </t>
    </r>
    <r>
      <rPr>
        <vertAlign val="superscript"/>
        <sz val="8"/>
        <rFont val="Arial"/>
        <family val="2"/>
      </rPr>
      <t xml:space="preserve"> 4)</t>
    </r>
  </si>
  <si>
    <t xml:space="preserve"> Denkmalschutz</t>
  </si>
  <si>
    <t xml:space="preserve"> Ortsbildschutz</t>
  </si>
  <si>
    <t xml:space="preserve"> Sonstige Schutzzonen</t>
  </si>
  <si>
    <t xml:space="preserve">Art und Anzahl der Wohnungen: </t>
  </si>
  <si>
    <t xml:space="preserve"> Eigentumswohnungen</t>
  </si>
  <si>
    <t xml:space="preserve"> Mietkaufwohnungen</t>
  </si>
  <si>
    <t xml:space="preserve"> Mietwohnungen</t>
  </si>
  <si>
    <r>
      <t xml:space="preserve"> Mietwohnungen mit erhöhter Förderung </t>
    </r>
    <r>
      <rPr>
        <vertAlign val="superscript"/>
        <sz val="9"/>
        <rFont val="Arial"/>
        <family val="2"/>
      </rPr>
      <t xml:space="preserve"> 6)</t>
    </r>
  </si>
  <si>
    <t xml:space="preserve"> Heimplätze</t>
  </si>
  <si>
    <r>
      <t xml:space="preserve"> Heimplätze mit erhöhter Förderung  </t>
    </r>
    <r>
      <rPr>
        <vertAlign val="superscript"/>
        <sz val="9"/>
        <rFont val="Arial"/>
        <family val="2"/>
      </rPr>
      <t>6)</t>
    </r>
  </si>
  <si>
    <r>
      <t xml:space="preserve">Sonstige Nutzungen:  </t>
    </r>
    <r>
      <rPr>
        <vertAlign val="superscript"/>
        <sz val="9"/>
        <rFont val="Arial"/>
        <family val="2"/>
      </rPr>
      <t>7)</t>
    </r>
  </si>
  <si>
    <r>
      <t>Art und Anzahl der PKW-Plätze:</t>
    </r>
    <r>
      <rPr>
        <vertAlign val="superscript"/>
        <sz val="9"/>
        <rFont val="Arial"/>
        <family val="2"/>
      </rPr>
      <t xml:space="preserve">  8)</t>
    </r>
  </si>
  <si>
    <t xml:space="preserve"> Tiefgarage</t>
  </si>
  <si>
    <t xml:space="preserve"> Garagen</t>
  </si>
  <si>
    <t xml:space="preserve"> Flugdachartige Garagen</t>
  </si>
  <si>
    <t xml:space="preserve"> Abstellplätze</t>
  </si>
  <si>
    <t>Planungsart:</t>
  </si>
  <si>
    <t xml:space="preserve"> 2-stufiges Gutachterverfahren</t>
  </si>
  <si>
    <t xml:space="preserve"> 1-stufiges Gutachterverfahren</t>
  </si>
  <si>
    <t xml:space="preserve"> Direktauftrag</t>
  </si>
  <si>
    <t xml:space="preserve"> Eigenplanung</t>
  </si>
  <si>
    <t>Planverfasser:</t>
  </si>
  <si>
    <t>Beauftragte Planungsleistung lt. § 12 der GOA in %</t>
  </si>
  <si>
    <t>Örtl. Bauaufsicht:</t>
  </si>
  <si>
    <t>durch den Förderungswerber</t>
  </si>
  <si>
    <t xml:space="preserve"> ja</t>
  </si>
  <si>
    <t>nein</t>
  </si>
  <si>
    <t>örtl. Bauaufsichtsorgan:</t>
  </si>
  <si>
    <t>voraussichtl. Baubeginn:</t>
  </si>
  <si>
    <t>voraussichtl.  Baudauer</t>
  </si>
  <si>
    <t xml:space="preserve">   Monate</t>
  </si>
  <si>
    <r>
      <t>ABWASSER</t>
    </r>
    <r>
      <rPr>
        <sz val="12"/>
        <rFont val="Arial"/>
        <family val="2"/>
      </rPr>
      <t>-ENTSORGUNG:</t>
    </r>
    <r>
      <rPr>
        <vertAlign val="superscript"/>
        <sz val="10"/>
        <rFont val="Arial"/>
        <family val="2"/>
      </rPr>
      <t xml:space="preserve">   9)</t>
    </r>
  </si>
  <si>
    <t>öffentlicher Kanal mit biologischer Reinigung;</t>
  </si>
  <si>
    <t>Datum der Fertigstellung:</t>
  </si>
  <si>
    <t xml:space="preserve">örtliche Entsorgung mit biologischer Reinigung; </t>
  </si>
  <si>
    <t>BESCHEIDE</t>
  </si>
  <si>
    <t xml:space="preserve">Baubewilligung: </t>
  </si>
  <si>
    <t>Bescheid vom</t>
  </si>
  <si>
    <t>GZ.:</t>
  </si>
  <si>
    <t>rechtskräftig seit:</t>
  </si>
  <si>
    <t>Unterschrift und Stampiglie der Baubehörde:</t>
  </si>
  <si>
    <t>(oder eine entsprechende Bestätigung der Baubehörde auf einem Beiblatt)</t>
  </si>
  <si>
    <t>, am</t>
  </si>
  <si>
    <t xml:space="preserve">Ort, </t>
  </si>
  <si>
    <t>Datum</t>
  </si>
  <si>
    <t>Unterschrift der Baubehörde</t>
  </si>
  <si>
    <t>BEWILLIGUNGEN/BESCHEIDE:</t>
  </si>
  <si>
    <t>Wasserrechtliche Bewilligung der Abwasserbeseitigung:</t>
  </si>
  <si>
    <t>Behörde:</t>
  </si>
  <si>
    <t>Datum:</t>
  </si>
  <si>
    <t>Sonstige Bescheide:</t>
  </si>
  <si>
    <t>BAUKONTO:</t>
  </si>
  <si>
    <t>Geldinstitut (Name, Ort):</t>
  </si>
  <si>
    <t>Unterschrift des Förderungswerbers
bzw. des Bauträgers:</t>
  </si>
  <si>
    <t>1.</t>
  </si>
  <si>
    <t xml:space="preserve">        Zweiteinreichung</t>
  </si>
  <si>
    <t>2.</t>
  </si>
  <si>
    <t xml:space="preserve">        Wohnungsübergabe</t>
  </si>
  <si>
    <t>Bauvorhaben:</t>
  </si>
  <si>
    <t>3.</t>
  </si>
  <si>
    <t xml:space="preserve">        Endabrechnung</t>
  </si>
  <si>
    <t>AUFGLIEDERUNG DER NUTZFLÄCHEN</t>
  </si>
  <si>
    <r>
      <t xml:space="preserve">Nummer des Hauses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>:</t>
    </r>
  </si>
  <si>
    <t>(vorläufige) Anschrift:</t>
  </si>
  <si>
    <t>Aufteilungsschlüssel des Objektes (Nenner):</t>
  </si>
  <si>
    <t>Nr.</t>
  </si>
  <si>
    <t>Name des (der) Inhaber(s)</t>
  </si>
  <si>
    <t>Haushalts- größe       (Personen- anzahl)             nur bei Wohnungen</t>
  </si>
  <si>
    <t>Nutzfläche gem.
 § 2 Z. 7 des Stmk.WFG 1993 ohne Loggien bzw. Heimflächen in Quadratmeter</t>
  </si>
  <si>
    <r>
      <t>nicht           geförderte Nutzfläche</t>
    </r>
    <r>
      <rPr>
        <vertAlign val="superscript"/>
        <sz val="8"/>
        <rFont val="Arial"/>
        <family val="2"/>
      </rPr>
      <t xml:space="preserve">  2)</t>
    </r>
    <r>
      <rPr>
        <sz val="8"/>
        <rFont val="Arial"/>
        <family val="2"/>
      </rPr>
      <t xml:space="preserve">              in Quadratmeter</t>
    </r>
  </si>
  <si>
    <t>Aufteilungsschl. (Zähler) für Wohnung bzw. Geschäftsraum</t>
  </si>
  <si>
    <t>Summe der Flächen je Haus</t>
  </si>
  <si>
    <t>Summe der Flächen aller Häuser</t>
  </si>
  <si>
    <t xml:space="preserve">Summe der Zähler der Aufteilungsschlüssel für die PKW- Ein- und Abstellplätze  </t>
  </si>
  <si>
    <t>Gesamtsumme der Zähler der Aufteilungsschlüssel</t>
  </si>
  <si>
    <r>
      <t xml:space="preserve">Nicht geförderte Flächen  </t>
    </r>
    <r>
      <rPr>
        <vertAlign val="superscript"/>
        <sz val="9"/>
        <rFont val="Arial"/>
        <family val="2"/>
      </rPr>
      <t>3)</t>
    </r>
    <r>
      <rPr>
        <sz val="10"/>
        <rFont val="Arial"/>
        <family val="0"/>
      </rPr>
      <t xml:space="preserve">  der Häuser</t>
    </r>
  </si>
  <si>
    <t>Summe aller Flächen</t>
  </si>
  <si>
    <r>
      <t>Anteile der Flächen</t>
    </r>
    <r>
      <rPr>
        <vertAlign val="superscript"/>
        <sz val="10"/>
        <rFont val="Arial"/>
        <family val="2"/>
      </rPr>
      <t xml:space="preserve">  </t>
    </r>
    <r>
      <rPr>
        <vertAlign val="superscript"/>
        <sz val="9"/>
        <rFont val="Arial"/>
        <family val="2"/>
      </rPr>
      <t>4)</t>
    </r>
  </si>
  <si>
    <t>%</t>
  </si>
  <si>
    <r>
      <t xml:space="preserve">1)  </t>
    </r>
    <r>
      <rPr>
        <sz val="8"/>
        <rFont val="Arial"/>
        <family val="2"/>
      </rPr>
      <t>Besteht das Bauvorhaben aus mehreren (Stiegen-)Häusern, wären diese fortlaufend zu numerieren und entsprechende Beiblätter zu verwenden.</t>
    </r>
  </si>
  <si>
    <t xml:space="preserve">    Bei mehreren Häusern sind die Summen der Nutzflächen bekanntzugeben.</t>
  </si>
  <si>
    <r>
      <t xml:space="preserve">2)  </t>
    </r>
    <r>
      <rPr>
        <sz val="8"/>
        <rFont val="Arial"/>
        <family val="2"/>
      </rPr>
      <t>Über die angemessene Nutzfläche laut § 7 Abs. 5 der Durchführungsverordnung zum Steiermärkischen Wohnbauförderungsgesetz 1993 hinaus-</t>
    </r>
  </si>
  <si>
    <t xml:space="preserve">    gehende Nutzfläche.</t>
  </si>
  <si>
    <r>
      <t xml:space="preserve">3)  </t>
    </r>
    <r>
      <rPr>
        <sz val="8"/>
        <rFont val="Arial"/>
        <family val="2"/>
      </rPr>
      <t>Geschäfts- und Ordinationsflächen werden nicht gefördert, sind jedoch anzuführen.</t>
    </r>
  </si>
  <si>
    <r>
      <t xml:space="preserve">4)  </t>
    </r>
    <r>
      <rPr>
        <sz val="8"/>
        <rFont val="Arial"/>
        <family val="2"/>
      </rPr>
      <t>Die Aufteilung der Flächen in geförderte und nicht geförderte Flächen wird für die Kostenaufteilung (WBF5) benötigt.</t>
    </r>
  </si>
  <si>
    <t>Zweiteinreichung</t>
  </si>
  <si>
    <t>Wohnungsübergabe</t>
  </si>
  <si>
    <t>Endabrechnung</t>
  </si>
  <si>
    <t>Art der Wohnung:</t>
  </si>
  <si>
    <t>Eigentumswohnungen</t>
  </si>
  <si>
    <t>(bitte ankreuzen!)</t>
  </si>
  <si>
    <t>Mietwohnungen</t>
  </si>
  <si>
    <t>Mietwohnungen mit erhöhter Förderung</t>
  </si>
  <si>
    <t>Heimplätze</t>
  </si>
  <si>
    <t>Heimplätze mit erhöhter Förderung</t>
  </si>
  <si>
    <t>X</t>
  </si>
  <si>
    <r>
      <t>A</t>
    </r>
    <r>
      <rPr>
        <vertAlign val="subscript"/>
        <sz val="8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</si>
  <si>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m² </t>
  </si>
  <si>
    <t xml:space="preserve">          </t>
  </si>
  <si>
    <t>=</t>
  </si>
  <si>
    <r>
      <t>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</si>
  <si>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A</t>
    </r>
    <r>
      <rPr>
        <vertAlign val="subscript"/>
        <sz val="8"/>
        <rFont val="Arial"/>
        <family val="2"/>
      </rPr>
      <t>3</t>
    </r>
  </si>
  <si>
    <t>Geschoßzuschlag:</t>
  </si>
  <si>
    <r>
      <t xml:space="preserve">S </t>
    </r>
    <r>
      <rPr>
        <sz val="9"/>
        <rFont val="Arial"/>
        <family val="2"/>
      </rPr>
      <t>A</t>
    </r>
    <r>
      <rPr>
        <vertAlign val="subscript"/>
        <sz val="8"/>
        <rFont val="Arial"/>
        <family val="2"/>
      </rPr>
      <t xml:space="preserve"> 1,2,3</t>
    </r>
    <r>
      <rPr>
        <sz val="9"/>
        <rFont val="Arial"/>
        <family val="2"/>
      </rPr>
      <t>*</t>
    </r>
  </si>
  <si>
    <t>m²x1,26</t>
  </si>
  <si>
    <t>3,6 -</t>
  </si>
  <si>
    <r>
      <t xml:space="preserve">X </t>
    </r>
    <r>
      <rPr>
        <sz val="9"/>
        <rFont val="Arial"/>
        <family val="2"/>
      </rPr>
      <t>12 =</t>
    </r>
  </si>
  <si>
    <t xml:space="preserve">%             </t>
  </si>
  <si>
    <t>B **</t>
  </si>
  <si>
    <t xml:space="preserve"> m²</t>
  </si>
  <si>
    <t xml:space="preserve"> +/-</t>
  </si>
  <si>
    <t>(höchstens 22 %,  bei Minusbeträgen kein Abzug)</t>
  </si>
  <si>
    <r>
      <t>Zwischensumme 1</t>
    </r>
    <r>
      <rPr>
        <sz val="9"/>
        <rFont val="Arial"/>
        <family val="2"/>
      </rPr>
      <t xml:space="preserve"> für Fixbetrag mit Geschoßzuschlag</t>
    </r>
  </si>
  <si>
    <r>
      <t xml:space="preserve">Kinderspielplatz - Fixbetrag  </t>
    </r>
    <r>
      <rPr>
        <u val="single"/>
        <vertAlign val="superscript"/>
        <sz val="10"/>
        <rFont val="Arial"/>
        <family val="2"/>
      </rPr>
      <t>2)</t>
    </r>
  </si>
  <si>
    <t>(Grundsätzlich vor Wohnungsübergabe möglich)</t>
  </si>
  <si>
    <r>
      <t>Fixbetrag</t>
    </r>
    <r>
      <rPr>
        <sz val="10"/>
        <rFont val="Arial"/>
        <family val="2"/>
      </rPr>
      <t xml:space="preserve"> lt. Verordnung für PKW-Ein-und-Abstellplätze  </t>
    </r>
    <r>
      <rPr>
        <vertAlign val="superscript"/>
        <sz val="10"/>
        <rFont val="Arial"/>
        <family val="2"/>
      </rPr>
      <t>3)</t>
    </r>
  </si>
  <si>
    <t>(höchstens 1 Platz je Wohnung bzw. je 2 Heimplätze)</t>
  </si>
  <si>
    <t>Stück</t>
  </si>
  <si>
    <t>Einstellplätze in flugdachartigen Garagen:</t>
  </si>
  <si>
    <t>Abstellplätze:</t>
  </si>
  <si>
    <t>Summe 1B + 2:</t>
  </si>
  <si>
    <t>(Basis für die %Satz-Ermittlung der Grundkosten)</t>
  </si>
  <si>
    <t>Grundkosten und außerhalb des Baugrundstückes anfallende Aufschließungskosten:</t>
  </si>
  <si>
    <t xml:space="preserve">das sind </t>
  </si>
  <si>
    <t>Ort:</t>
  </si>
  <si>
    <r>
      <t>AUFGLIEDERUNG DER GESAMTBAUKOSTEN</t>
    </r>
    <r>
      <rPr>
        <vertAlign val="superscript"/>
        <sz val="10"/>
        <rFont val="Arial"/>
        <family val="2"/>
      </rPr>
      <t xml:space="preserve"> 1)</t>
    </r>
  </si>
  <si>
    <r>
      <t>Wohnutzfläche m² 1</t>
    </r>
    <r>
      <rPr>
        <b/>
        <vertAlign val="superscript"/>
        <sz val="8"/>
        <rFont val="Arial"/>
        <family val="2"/>
      </rPr>
      <t xml:space="preserve"> 2)</t>
    </r>
  </si>
  <si>
    <t>Netto m² n. förderb.  2 gebührenbefreit</t>
  </si>
  <si>
    <t>Netto m² n. förderb.  3 n. gebührenbefr.</t>
  </si>
  <si>
    <t>ja</t>
  </si>
  <si>
    <t>Netto  m²  gesamt</t>
  </si>
  <si>
    <t>Wohnungen</t>
  </si>
  <si>
    <t>A</t>
  </si>
  <si>
    <t>Kostenanalyse/Kennziffern</t>
  </si>
  <si>
    <t>Vergleichskosten</t>
  </si>
  <si>
    <t>% wbfg GBK</t>
  </si>
  <si>
    <r>
      <t xml:space="preserve">Baumeisterarbeiten </t>
    </r>
    <r>
      <rPr>
        <vertAlign val="superscript"/>
        <sz val="8"/>
        <rFont val="Arial"/>
        <family val="2"/>
      </rPr>
      <t xml:space="preserve">4)  </t>
    </r>
  </si>
  <si>
    <t>3)</t>
  </si>
  <si>
    <t>beziehungsweise Leistungen,</t>
  </si>
  <si>
    <t>LG</t>
  </si>
  <si>
    <t>getrennt nach Leistungsgruppen</t>
  </si>
  <si>
    <t>FIRMA</t>
  </si>
  <si>
    <t>01</t>
  </si>
  <si>
    <r>
      <t xml:space="preserve">Baustelleneinrichtung </t>
    </r>
    <r>
      <rPr>
        <vertAlign val="superscript"/>
        <sz val="8"/>
        <rFont val="Arial"/>
        <family val="2"/>
      </rPr>
      <t xml:space="preserve">5)  </t>
    </r>
  </si>
  <si>
    <t>02</t>
  </si>
  <si>
    <r>
      <t xml:space="preserve">Abbrucharbeiten </t>
    </r>
    <r>
      <rPr>
        <vertAlign val="superscript"/>
        <sz val="8"/>
        <rFont val="Arial"/>
        <family val="2"/>
      </rPr>
      <t>6)</t>
    </r>
  </si>
  <si>
    <t>03</t>
  </si>
  <si>
    <t>Erdarbeiten</t>
  </si>
  <si>
    <t>04</t>
  </si>
  <si>
    <t>Wasserhaltung</t>
  </si>
  <si>
    <t>05</t>
  </si>
  <si>
    <t>Dränarbeiten</t>
  </si>
  <si>
    <t>06</t>
  </si>
  <si>
    <t>Kanalisation</t>
  </si>
  <si>
    <t>07</t>
  </si>
  <si>
    <t>Beton und Stahlbeton</t>
  </si>
  <si>
    <t>08</t>
  </si>
  <si>
    <t>Gerüstung</t>
  </si>
  <si>
    <t>09</t>
  </si>
  <si>
    <t>Mauer- und Versetzarbeiten</t>
  </si>
  <si>
    <t>10</t>
  </si>
  <si>
    <t>Verputzarbeiten</t>
  </si>
  <si>
    <t>11</t>
  </si>
  <si>
    <t>Estricharbeiten</t>
  </si>
  <si>
    <t>12</t>
  </si>
  <si>
    <t>Abdichtung</t>
  </si>
  <si>
    <t>13</t>
  </si>
  <si>
    <t>Außenanlagen</t>
  </si>
  <si>
    <t>14</t>
  </si>
  <si>
    <t>Instandsetzung</t>
  </si>
  <si>
    <t>15</t>
  </si>
  <si>
    <t>Spezialgründung</t>
  </si>
  <si>
    <t>16</t>
  </si>
  <si>
    <t>Betonfertigteile</t>
  </si>
  <si>
    <t>17</t>
  </si>
  <si>
    <t>Garagen udgl. *</t>
  </si>
  <si>
    <t>18</t>
  </si>
  <si>
    <t>Winterbau</t>
  </si>
  <si>
    <t>19</t>
  </si>
  <si>
    <t>Baureinigung</t>
  </si>
  <si>
    <t>20</t>
  </si>
  <si>
    <t>Regieleistungen</t>
  </si>
  <si>
    <t>21</t>
  </si>
  <si>
    <t>Schwarzdeckerarbeiten</t>
  </si>
  <si>
    <t>22</t>
  </si>
  <si>
    <t>Dachdeckerarbeiten</t>
  </si>
  <si>
    <t>23</t>
  </si>
  <si>
    <t>Bauspenglerarbeiten</t>
  </si>
  <si>
    <t>24</t>
  </si>
  <si>
    <t>Fliesenlegerarbeiten</t>
  </si>
  <si>
    <t>25</t>
  </si>
  <si>
    <t>Estrich/Keller udgl. *</t>
  </si>
  <si>
    <t>26</t>
  </si>
  <si>
    <t>Asphaltierungsarbeiten</t>
  </si>
  <si>
    <t>27</t>
  </si>
  <si>
    <t>Terrazzoarbeiten</t>
  </si>
  <si>
    <t>28</t>
  </si>
  <si>
    <t>Natursteinarbeiten</t>
  </si>
  <si>
    <t>29</t>
  </si>
  <si>
    <t>Kunststeinarbeiten</t>
  </si>
  <si>
    <t>30</t>
  </si>
  <si>
    <t>Beschlagsarbeiten</t>
  </si>
  <si>
    <t>31</t>
  </si>
  <si>
    <t>Schlosserarbeiten Erg. LG</t>
  </si>
  <si>
    <t>36</t>
  </si>
  <si>
    <t>Zimmermeisterarbeiten</t>
  </si>
  <si>
    <t>37</t>
  </si>
  <si>
    <t xml:space="preserve">Tischlerarbeiten </t>
  </si>
  <si>
    <t>38</t>
  </si>
  <si>
    <t>Holzfußboden</t>
  </si>
  <si>
    <t>39</t>
  </si>
  <si>
    <t>Trockenbauarbeiten</t>
  </si>
  <si>
    <t>41</t>
  </si>
  <si>
    <t>Parkplatzüberdachung udgl. *</t>
  </si>
  <si>
    <t>42</t>
  </si>
  <si>
    <t>Glaserarbeiten</t>
  </si>
  <si>
    <t>Übertrag</t>
  </si>
  <si>
    <t xml:space="preserve"> +/- Vergleichskosten</t>
  </si>
  <si>
    <t>45</t>
  </si>
  <si>
    <t>Anstriche auf Holz u. Metall</t>
  </si>
  <si>
    <t>46</t>
  </si>
  <si>
    <t>Anstriche auf Mauerwerk</t>
  </si>
  <si>
    <t>50</t>
  </si>
  <si>
    <t>Klebearbeiten für Boden, Wände</t>
  </si>
  <si>
    <t>51</t>
  </si>
  <si>
    <t>Fenster aus Holz</t>
  </si>
  <si>
    <t>52</t>
  </si>
  <si>
    <t>Fenster aus Alu</t>
  </si>
  <si>
    <t>53</t>
  </si>
  <si>
    <t>Fenster aus Kunststoff</t>
  </si>
  <si>
    <t>Jalousien (Rolladen)</t>
  </si>
  <si>
    <t>55</t>
  </si>
  <si>
    <t>Sanierung Holzfenster</t>
  </si>
  <si>
    <t>56</t>
  </si>
  <si>
    <t>Feuerlöscher</t>
  </si>
  <si>
    <t>59</t>
  </si>
  <si>
    <t>Kinderspielplatz</t>
  </si>
  <si>
    <t>58</t>
  </si>
  <si>
    <t>Gartengestaltung</t>
  </si>
  <si>
    <t>Skontoertrag Summe A</t>
  </si>
  <si>
    <t>Vorleistungen</t>
  </si>
  <si>
    <t>90</t>
  </si>
  <si>
    <t>Schutzraumeinrichtungen</t>
  </si>
  <si>
    <r>
      <t>Abzug PKW (Pauschalabzug)</t>
    </r>
    <r>
      <rPr>
        <vertAlign val="superscript"/>
        <sz val="8"/>
        <rFont val="Arial"/>
        <family val="2"/>
      </rPr>
      <t>7)</t>
    </r>
    <r>
      <rPr>
        <b/>
        <sz val="10"/>
        <rFont val="Arial"/>
        <family val="0"/>
      </rPr>
      <t xml:space="preserve"> x 0,84  </t>
    </r>
  </si>
  <si>
    <t>Summe Reine Baukosten ohne PKW</t>
  </si>
  <si>
    <r>
      <t xml:space="preserve">Summe Reine Baukosten abgem. um </t>
    </r>
    <r>
      <rPr>
        <b/>
        <vertAlign val="superscript"/>
        <sz val="10"/>
        <rFont val="Arial"/>
        <family val="2"/>
      </rPr>
      <t>8)</t>
    </r>
  </si>
  <si>
    <t>B</t>
  </si>
  <si>
    <t>Haustechnik</t>
  </si>
  <si>
    <r>
      <t>Contracting</t>
    </r>
    <r>
      <rPr>
        <b/>
        <sz val="10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9)</t>
    </r>
  </si>
  <si>
    <t>Sanitär, Gas, Wasser, Lüftung</t>
  </si>
  <si>
    <t>Elektroinst. Blitzschutz</t>
  </si>
  <si>
    <t>Heizungsinstallation</t>
  </si>
  <si>
    <t>Heizkostenverteiler</t>
  </si>
  <si>
    <t>Solaranlage</t>
  </si>
  <si>
    <t>Personenaufzug</t>
  </si>
  <si>
    <t>Skontoertrag Summe B</t>
  </si>
  <si>
    <t xml:space="preserve">Vorleistungen </t>
  </si>
  <si>
    <r>
      <t xml:space="preserve">Summe Haustechnik abgemindert um </t>
    </r>
    <r>
      <rPr>
        <b/>
        <vertAlign val="superscript"/>
        <sz val="8"/>
        <rFont val="Arial"/>
        <family val="2"/>
      </rPr>
      <t>8)</t>
    </r>
  </si>
  <si>
    <t>C</t>
  </si>
  <si>
    <t>Nebenkosten</t>
  </si>
  <si>
    <t>Kanalanschlußgebühr</t>
  </si>
  <si>
    <t>Wasseranschlußgebühr</t>
  </si>
  <si>
    <t>Stromanschlußkosten</t>
  </si>
  <si>
    <t>Gasanschlußkosten</t>
  </si>
  <si>
    <t>Fernwärmeanschlußkosten</t>
  </si>
  <si>
    <t>Kommissionsgebühren</t>
  </si>
  <si>
    <t>Bodenuntersuchung</t>
  </si>
  <si>
    <t>Bauabgabe</t>
  </si>
  <si>
    <t xml:space="preserve">Aufschließungskosten für die Ver- und  </t>
  </si>
  <si>
    <t>Entsorgung außerhalb d. Grundstückes</t>
  </si>
  <si>
    <t>Summe Nebenkosten</t>
  </si>
  <si>
    <r>
      <t xml:space="preserve">Summe Nebenkosten abgemindert um </t>
    </r>
    <r>
      <rPr>
        <vertAlign val="superscript"/>
        <sz val="8"/>
        <rFont val="Arial"/>
        <family val="2"/>
      </rPr>
      <t>8)</t>
    </r>
  </si>
  <si>
    <t>Sicherheitsreserve / Skonti /Preisberichtigung:</t>
  </si>
  <si>
    <t>.........................................................</t>
  </si>
  <si>
    <t xml:space="preserve">Herstellungskosten (Summe A + B + C) </t>
  </si>
  <si>
    <t>D</t>
  </si>
  <si>
    <r>
      <t>Honorare und Bauverwaltungskosten</t>
    </r>
    <r>
      <rPr>
        <sz val="10"/>
        <rFont val="Arial"/>
        <family val="2"/>
      </rPr>
      <t xml:space="preserve"> (lt. Honorarzusammenstellung Seite 4)</t>
    </r>
  </si>
  <si>
    <t>in</t>
  </si>
  <si>
    <r>
      <t>der wbhf. Gesamtbaukosten der Wohnungen (</t>
    </r>
    <r>
      <rPr>
        <b/>
        <sz val="10"/>
        <rFont val="Arial"/>
        <family val="0"/>
      </rPr>
      <t>Summe 1 B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lt. WBF 4</t>
    </r>
    <r>
      <rPr>
        <sz val="10"/>
        <rFont val="Arial"/>
        <family val="2"/>
      </rPr>
      <t>)</t>
    </r>
  </si>
  <si>
    <t>E</t>
  </si>
  <si>
    <t xml:space="preserve">Finanzierungskosten </t>
  </si>
  <si>
    <t>% der wbhf. GBK der Wohnungen</t>
  </si>
  <si>
    <t>F</t>
  </si>
  <si>
    <r>
      <t xml:space="preserve">Kosten für die noch erforderliche Oberflächenendausführung </t>
    </r>
    <r>
      <rPr>
        <vertAlign val="superscript"/>
        <sz val="10"/>
        <rFont val="Arial"/>
        <family val="2"/>
      </rPr>
      <t xml:space="preserve"> 10)</t>
    </r>
  </si>
  <si>
    <t>Sonstige Kosten :</t>
  </si>
  <si>
    <t>........................................................</t>
  </si>
  <si>
    <t xml:space="preserve">Tatsächliche Gesamtbaukosten ohne Anteil für PKW und nicht </t>
  </si>
  <si>
    <t>förderbare Herstellungskosten</t>
  </si>
  <si>
    <r>
      <t>Vergleich</t>
    </r>
    <r>
      <rPr>
        <sz val="10"/>
        <rFont val="Arial"/>
        <family val="2"/>
      </rPr>
      <t xml:space="preserve"> der tatsächlichen GBK ohne Anteil für PKW und nicht förderbare Herstellungskosten</t>
    </r>
  </si>
  <si>
    <t>Minderkosten</t>
  </si>
  <si>
    <t>Mehrkosten</t>
  </si>
  <si>
    <t>Preis pro Quadratmeter "Nettonutzfläche"</t>
  </si>
  <si>
    <t>G</t>
  </si>
  <si>
    <r>
      <t xml:space="preserve">Herstellungskosten für die PKW-Ein- u. Abstellplätze </t>
    </r>
    <r>
      <rPr>
        <b/>
        <vertAlign val="superscript"/>
        <sz val="8"/>
        <rFont val="Arial"/>
        <family val="2"/>
      </rPr>
      <t>11)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inkl. Honoraren, Finanzierung u. dgl.</t>
    </r>
  </si>
  <si>
    <r>
      <t xml:space="preserve">(In der Regel </t>
    </r>
    <r>
      <rPr>
        <b/>
        <sz val="8"/>
        <rFont val="Arial"/>
        <family val="2"/>
      </rPr>
      <t>Summe 2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lt. WBF 4)</t>
    </r>
  </si>
  <si>
    <r>
      <t xml:space="preserve">Sonstige Kosten: n. förderbar, jed. gebührenbef. Kosten </t>
    </r>
    <r>
      <rPr>
        <vertAlign val="superscript"/>
        <sz val="8"/>
        <rFont val="Arial"/>
        <family val="2"/>
      </rPr>
      <t>12)</t>
    </r>
  </si>
  <si>
    <t>Skontoabzüge:</t>
  </si>
  <si>
    <t>a) Skonto (gemäß Beiblatt)</t>
  </si>
  <si>
    <t xml:space="preserve">b) Rücklage (bei EWE gemäß Entgeldrichtlinienv.)  </t>
  </si>
  <si>
    <t>bzw. Gegenverrechnung (bei MWE m. nfb. Kosten )</t>
  </si>
  <si>
    <t>H</t>
  </si>
  <si>
    <t>Herstellungskosten für den nicht förderbaren Anteil inkl. Honoraren, Finanzierung usw.</t>
  </si>
  <si>
    <t xml:space="preserve">(Fläche 2) </t>
  </si>
  <si>
    <t>I</t>
  </si>
  <si>
    <r>
      <t>Tatsächliche Umsatzsteuer</t>
    </r>
    <r>
      <rPr>
        <sz val="10"/>
        <rFont val="Arial"/>
        <family val="2"/>
      </rPr>
      <t xml:space="preserve"> (nur bei Eigentumswohnungen, Fläche 1 und 2) und PKW</t>
    </r>
  </si>
  <si>
    <t>Summe der förderbaren und gebührenbefreiten Gesamtbaukosten</t>
  </si>
  <si>
    <t>Sonstige Kosten: nicht förderbar, nicht gebührenbefreite Kosten (Fläche 3)</t>
  </si>
  <si>
    <t>Summe aller Kosten (Gesamtkosten)</t>
  </si>
  <si>
    <t>Honorarzusammenstellung</t>
  </si>
  <si>
    <t>Honorarberechnungsbasis</t>
  </si>
  <si>
    <r>
      <t>(</t>
    </r>
    <r>
      <rPr>
        <b/>
        <sz val="10"/>
        <rFont val="Arial"/>
        <family val="0"/>
      </rPr>
      <t>Zwischensumme 2</t>
    </r>
    <r>
      <rPr>
        <i/>
        <sz val="8"/>
        <rFont val="Arial"/>
        <family val="2"/>
      </rPr>
      <t xml:space="preserve"> lt. WBF 4</t>
    </r>
    <r>
      <rPr>
        <sz val="10"/>
        <rFont val="Arial"/>
        <family val="2"/>
      </rPr>
      <t>)</t>
    </r>
  </si>
  <si>
    <t>Ust</t>
  </si>
  <si>
    <t>Planungsleistung</t>
  </si>
  <si>
    <t>Örtliche Bauaufsicht</t>
  </si>
  <si>
    <t xml:space="preserve">Planungs- u. Baukoordinator </t>
  </si>
  <si>
    <t>Statische Berechnung</t>
  </si>
  <si>
    <t>Sanitärprojekt</t>
  </si>
  <si>
    <t>Heizungsprojekt</t>
  </si>
  <si>
    <t>Elektroprojekt</t>
  </si>
  <si>
    <t>Sonderfachleute</t>
  </si>
  <si>
    <t>Bauverwaltungskosten</t>
  </si>
  <si>
    <r>
      <t xml:space="preserve">Zwischensumme Honorare </t>
    </r>
    <r>
      <rPr>
        <i/>
        <sz val="10"/>
        <rFont val="Arial"/>
        <family val="2"/>
      </rPr>
      <t>(inkl. PKW-Anteil)</t>
    </r>
  </si>
  <si>
    <t>Abzüglich PKW-Anteil</t>
  </si>
  <si>
    <r>
      <t>Summe 2</t>
    </r>
    <r>
      <rPr>
        <i/>
        <sz val="8"/>
        <rFont val="Arial"/>
        <family val="2"/>
      </rPr>
      <t xml:space="preserve"> lt WBF 4 x 0,84 </t>
    </r>
  </si>
  <si>
    <r>
      <t>Honorare und Bauverwaltungskosten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(Punkt </t>
    </r>
    <r>
      <rPr>
        <b/>
        <i/>
        <sz val="11"/>
        <rFont val="Arial"/>
        <family val="2"/>
      </rPr>
      <t>D</t>
    </r>
    <r>
      <rPr>
        <i/>
        <sz val="10"/>
        <rFont val="Arial"/>
        <family val="2"/>
      </rPr>
      <t xml:space="preserve"> Seite 3)</t>
    </r>
  </si>
  <si>
    <t>Finanzierungsvorschlag</t>
  </si>
  <si>
    <t>Summe KD-AZ</t>
  </si>
  <si>
    <t>Summe Eigenmittel Bautr.</t>
  </si>
  <si>
    <t>Restfinanzierung</t>
  </si>
  <si>
    <t>Gebührenbefreite Gesamtbaukosten</t>
  </si>
  <si>
    <t>Prüfbericht des örtlichen Bauaufsichtsorganes</t>
  </si>
  <si>
    <t>zur Endabrechnung</t>
  </si>
  <si>
    <t>Änderungen gegenüber der Förderungszusicherung (bauliche Änderungen, Flächenänderungen,</t>
  </si>
  <si>
    <t>Darlehensermittlung und dergleichen):</t>
  </si>
  <si>
    <t>Begründung von Mehr- bzw. Minderkosten gegenüber der Zweiteinreichung (bezugnehmend auf</t>
  </si>
  <si>
    <t>die Leistungsgruppensummen des WBF 5):</t>
  </si>
  <si>
    <t>4.</t>
  </si>
  <si>
    <t>Nachweis der Mehrkosten für einen Zuschlag für "ungewöhnliche Umstände", wenn diese beantragt</t>
  </si>
  <si>
    <t>werden:</t>
  </si>
  <si>
    <t>Ort</t>
  </si>
  <si>
    <t>Unterschrift des örtlichen Bauaufsichtsorganes</t>
  </si>
  <si>
    <t>Hilfsrechnungen</t>
  </si>
  <si>
    <t>Kontrolle Summe Wbf 5 Seite 3</t>
  </si>
  <si>
    <t xml:space="preserve">   </t>
  </si>
  <si>
    <t xml:space="preserve">€/m²   </t>
  </si>
  <si>
    <t>€/WE</t>
  </si>
  <si>
    <t>€/Einheit</t>
  </si>
  <si>
    <t>Kosten in € ohne USt.</t>
  </si>
  <si>
    <t>€/m²</t>
  </si>
  <si>
    <t>€/m² Nettofläche</t>
  </si>
  <si>
    <t>(Bei Kosten über 10 % bis maximimal 25 % bzw. Graz max. 30 % ist eine Begründung erforderlich, darüber hinaus ist das Projekt nicht förderbar.)</t>
  </si>
  <si>
    <t>Fixpreise lt. WGG</t>
  </si>
  <si>
    <t>*</t>
  </si>
  <si>
    <t>Ergebnisse sind auf 100 € zu runden *</t>
  </si>
  <si>
    <t>**</t>
  </si>
  <si>
    <t>Gruppensummen sind auf 100 € zu runden **</t>
  </si>
  <si>
    <t>ÜBERWEISUNGSKONTO FÜR DEN ANNUITÄTENZUSCHUSS:</t>
  </si>
  <si>
    <t>Ermittlung der Bonuspunkte</t>
  </si>
  <si>
    <t xml:space="preserve">ÖKO 1: Stofffluss, Demontierbarkeit, Recyclierbarkeit </t>
  </si>
  <si>
    <t>Maßnahmen betreffend:</t>
  </si>
  <si>
    <t>Ressourcenverfügbarkeit
Trennbarkeit / Demontierbarkeit
Recyclingbaustoffe
Recyclierbarkeit</t>
  </si>
  <si>
    <t>0 - 3 Punkte</t>
  </si>
  <si>
    <t>ÖKO 2: OI 3 - Index</t>
  </si>
  <si>
    <t>Nachweise betreffend:</t>
  </si>
  <si>
    <t>Primärenergieinhalt / PEI
Treibhauspotential / GWP
Versäuerung / AP</t>
  </si>
  <si>
    <t>ÖKO 3: Energie + Nachhaltigkeit</t>
  </si>
  <si>
    <t>Heizung mit NAWARO</t>
  </si>
  <si>
    <t>3 Punkte</t>
  </si>
  <si>
    <t>1 Punkt</t>
  </si>
  <si>
    <t>Solare Warmwasserbereitung</t>
  </si>
  <si>
    <t>Kontrollierte Wohnraumlüftung mit 
Wärmerückgewinnung</t>
  </si>
  <si>
    <t>Kontrollierte Wohnraumlüftung 
(Einzel- oder Kompaktgeräte)</t>
  </si>
  <si>
    <t xml:space="preserve">Heizungsanlagen- + Verteilungsoptimierung                      </t>
  </si>
  <si>
    <t>Dezentrale Wärmeübergabestationen</t>
  </si>
  <si>
    <t>2 Punkte</t>
  </si>
  <si>
    <t>Innovative Technologien</t>
  </si>
  <si>
    <t>Raumplanerische Aspekte</t>
  </si>
  <si>
    <t>Bodenversiegelung, Regenwassernutzung</t>
  </si>
  <si>
    <t>Raumluftgüte</t>
  </si>
  <si>
    <t>Sicherheitsvorkehrungen</t>
  </si>
  <si>
    <t>Summe aller Bonuspunkte</t>
  </si>
  <si>
    <t>Erklärung und Fertigung</t>
  </si>
  <si>
    <t xml:space="preserve">  örtliche Bauaufsicht
(Name und Unterschrift)</t>
  </si>
  <si>
    <t>Bonuspunkte</t>
  </si>
  <si>
    <t xml:space="preserve">    </t>
  </si>
  <si>
    <t>Punkte</t>
  </si>
  <si>
    <t>1.         Zweiteinreichung</t>
  </si>
  <si>
    <t>3.         Endabrechnung</t>
  </si>
  <si>
    <t>2.         Wohnungsübergabe</t>
  </si>
  <si>
    <t>……….</t>
  </si>
  <si>
    <t>……………………</t>
  </si>
  <si>
    <t>…………………..</t>
  </si>
  <si>
    <t>………………………………………………………..</t>
  </si>
  <si>
    <t>Nachweis der Erfüllung der Bonuspunkte bzw. der besonderen Förderungszusicherungsauflagen:</t>
  </si>
  <si>
    <t>……………………………………………….</t>
  </si>
  <si>
    <t>……………………………………………………….</t>
  </si>
  <si>
    <t>………………………………………..</t>
  </si>
  <si>
    <t>………………………………</t>
  </si>
  <si>
    <t>……………………………………………………………..</t>
  </si>
  <si>
    <t>Unterschrift des Förderungswerbers
bzw. des Bauträgers</t>
  </si>
  <si>
    <r>
      <t xml:space="preserve">Die Wohnbauförderung behält sich vor, die Einhaltung der Bonuspunkte durch landesinterne oder externe Gutachter stichprobenartig überprüfen zu lassen. Die Nichteinhaltung der Vorgaben bewirkt grundsätzlich den Verlust </t>
    </r>
    <r>
      <rPr>
        <b/>
        <sz val="9"/>
        <rFont val="Times New Roman"/>
        <family val="1"/>
      </rPr>
      <t>aller</t>
    </r>
    <r>
      <rPr>
        <sz val="9"/>
        <rFont val="Times New Roman"/>
        <family val="1"/>
      </rPr>
      <t xml:space="preserve"> Bonuspunkte!</t>
    </r>
  </si>
  <si>
    <t>Summe Bonuspunkte</t>
  </si>
  <si>
    <r>
      <t xml:space="preserve">Reine Baukosten </t>
    </r>
    <r>
      <rPr>
        <b/>
        <sz val="12"/>
        <rFont val="Arial"/>
        <family val="2"/>
      </rPr>
      <t>(Bauwerkskosten - Rohbau + Ausbau)</t>
    </r>
  </si>
  <si>
    <t>Summe Reine Baukosten (Bauwerkskosten - Rohbau + Ausbau)</t>
  </si>
  <si>
    <t>Summe Haustechnik (Bauwerkskosten - Technik)</t>
  </si>
  <si>
    <t>Stempel - und gebührenbefreit</t>
  </si>
  <si>
    <t>Energiebuchhaltung</t>
  </si>
  <si>
    <t>klima:aktiv Haus - Zertifikat</t>
  </si>
  <si>
    <t>Wärmepumpenheizung</t>
  </si>
  <si>
    <t>Anschluss an Fernwärme</t>
  </si>
  <si>
    <t>Passivhaus</t>
  </si>
  <si>
    <t>Ökologische Baustoffe</t>
  </si>
  <si>
    <t xml:space="preserve"> max.     2 Punkte</t>
  </si>
  <si>
    <t xml:space="preserve"> max.     3 Punkte</t>
  </si>
  <si>
    <t>Erreichen der HWB-Mindestanforderung für 2012</t>
  </si>
  <si>
    <t>Einstellplätze im Erdgeschoß oder Kellergeschoß des Gebäudes oder in einem eigenen Gebäude:</t>
  </si>
  <si>
    <t>Einstellplätze in Tiefgaragen und ähnlichen Garagenanlagen, in denen eigene Verkehrsflächen überdeckt hergestellt werden müssen:</t>
  </si>
  <si>
    <t>(Anzahl der Wohneinheiten)</t>
  </si>
  <si>
    <t xml:space="preserve"> % von  Zwischensumme 1</t>
  </si>
  <si>
    <r>
      <t>Zuschläge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zufolge "ungewöhnlicher Umstände" ("UU")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</si>
  <si>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10</t>
    </r>
    <r>
      <rPr>
        <sz val="9"/>
        <rFont val="Arial"/>
        <family val="2"/>
      </rPr>
      <t xml:space="preserve"> €/Punkt und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Nutzfläche</t>
    </r>
  </si>
  <si>
    <t>Mietkaufwohnungen</t>
  </si>
  <si>
    <t>Öko-Zuschlag</t>
  </si>
  <si>
    <t>Bonuspunkte 30-%iger Förderungsbeitrag</t>
  </si>
  <si>
    <t>Bonuspunkte 70% KD-AZ</t>
  </si>
  <si>
    <r>
      <t>Honorarbemessungsgrundlage</t>
    </r>
    <r>
      <rPr>
        <sz val="10"/>
        <rFont val="Arial"/>
        <family val="2"/>
      </rPr>
      <t xml:space="preserve"> für Planung, Bauleitung und Bauverwaltung udgl.         </t>
    </r>
  </si>
  <si>
    <t>Ermittlung der förderbaren Gesamtbaukosten</t>
  </si>
  <si>
    <r>
      <t>Summe 1A: förderbare</t>
    </r>
    <r>
      <rPr>
        <sz val="10"/>
        <rFont val="Arial"/>
        <family val="2"/>
      </rPr>
      <t xml:space="preserve"> </t>
    </r>
    <r>
      <rPr>
        <b/>
        <sz val="10"/>
        <rFont val="Arial"/>
        <family val="0"/>
      </rPr>
      <t>GBK</t>
    </r>
    <r>
      <rPr>
        <sz val="10"/>
        <rFont val="Arial"/>
        <family val="2"/>
      </rPr>
      <t xml:space="preserve"> der </t>
    </r>
    <r>
      <rPr>
        <b/>
        <sz val="10"/>
        <rFont val="Arial"/>
        <family val="0"/>
      </rPr>
      <t>Wohnungen</t>
    </r>
    <r>
      <rPr>
        <sz val="10"/>
        <rFont val="Arial"/>
        <family val="2"/>
      </rPr>
      <t xml:space="preserve"> ohne Bonuspunkte und "UU"  </t>
    </r>
  </si>
  <si>
    <r>
      <t>Summe 1 B:</t>
    </r>
    <r>
      <rPr>
        <b/>
        <sz val="9"/>
        <rFont val="Arial"/>
        <family val="2"/>
      </rPr>
      <t xml:space="preserve"> förderbare GBK der Wohnungen mit Zuschlägen zufolge "UU"</t>
    </r>
    <r>
      <rPr>
        <b/>
        <sz val="10"/>
        <rFont val="Arial"/>
        <family val="0"/>
      </rPr>
      <t xml:space="preserve">       </t>
    </r>
  </si>
  <si>
    <r>
      <t>Zuschlag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>(Schutzraum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Kleinbauvorhaben, Betreutes Wohnen</t>
    </r>
    <r>
      <rPr>
        <b/>
        <sz val="9"/>
        <rFont val="Arial"/>
        <family val="2"/>
      </rPr>
      <t>)</t>
    </r>
  </si>
  <si>
    <r>
      <t>Summe 2: Förderbarer</t>
    </r>
    <r>
      <rPr>
        <sz val="10"/>
        <rFont val="Arial"/>
        <family val="2"/>
      </rPr>
      <t xml:space="preserve"> Fixbetrag für PKW-Ein- und Abstellplätze</t>
    </r>
  </si>
  <si>
    <t>Förderbare Gesamtbaukosten</t>
  </si>
  <si>
    <t>der fb. Gesamtbaukosten (+19 % bei Eigentumswohnungen).</t>
  </si>
  <si>
    <r>
      <t>förderbare Gesamtbaukosten der Wohnungen  (</t>
    </r>
    <r>
      <rPr>
        <b/>
        <sz val="10"/>
        <rFont val="Arial"/>
        <family val="0"/>
      </rPr>
      <t>Summe 1 B</t>
    </r>
    <r>
      <rPr>
        <i/>
        <sz val="8"/>
        <rFont val="Arial"/>
        <family val="2"/>
      </rPr>
      <t xml:space="preserve"> lt.WBF 4</t>
    </r>
    <r>
      <rPr>
        <sz val="10"/>
        <rFont val="Arial"/>
        <family val="2"/>
      </rPr>
      <t>) von</t>
    </r>
  </si>
  <si>
    <t>Firmenbuch-Nr.:</t>
  </si>
  <si>
    <t>Vereinsregister-Nr.:</t>
  </si>
  <si>
    <r>
      <t xml:space="preserve">Anzahl der Gebäude:  </t>
    </r>
    <r>
      <rPr>
        <vertAlign val="superscript"/>
        <sz val="8"/>
        <rFont val="Arial"/>
        <family val="2"/>
      </rPr>
      <t>5)</t>
    </r>
  </si>
  <si>
    <t xml:space="preserve">Wird (wurde) für das fördernde Objekt um eine weitere Förderung bei anderen öffentlichen oder privaten </t>
  </si>
  <si>
    <t>Stellen angesucht bzw. wird (wurde) eine Förderung gewährt?</t>
  </si>
  <si>
    <t xml:space="preserve">Förderungsstatus: </t>
  </si>
  <si>
    <t>beantragt</t>
  </si>
  <si>
    <t>bewilligt</t>
  </si>
  <si>
    <t>Förderungsstelle:</t>
  </si>
  <si>
    <t>Förderungsbetrag:</t>
  </si>
  <si>
    <t>Förderungsart (Darlehen, Zuschuss):</t>
  </si>
  <si>
    <t>((Summe 1 A und Summe 2 + (Bonuspunkte über 6 * 10 * gef. Nutzfläche)) * 0,84 * 1,10</t>
  </si>
  <si>
    <t>FA Energie und Wohnbau</t>
  </si>
  <si>
    <r>
      <t xml:space="preserve">8010 </t>
    </r>
    <r>
      <rPr>
        <b/>
        <u val="single"/>
        <sz val="10"/>
        <rFont val="Arial"/>
        <family val="2"/>
      </rPr>
      <t>GRAZ</t>
    </r>
  </si>
  <si>
    <t xml:space="preserve"> "Betreutes Wohnen"</t>
  </si>
  <si>
    <t>GZ.: ABT15EW-</t>
  </si>
  <si>
    <t xml:space="preserve"> Seniorenwohnhaus</t>
  </si>
  <si>
    <t xml:space="preserve"> (Betreubares Wohnen)</t>
  </si>
  <si>
    <t>Nachhaltige und baukulturelle Maßnahmen</t>
  </si>
  <si>
    <t xml:space="preserve">  max.    10 Punkte</t>
  </si>
  <si>
    <t xml:space="preserve">         Änderung 01.09.2011: Der Ökopunkt HWB-Mindestanforderung 2012 entfällt ab 01.01.2012.</t>
  </si>
  <si>
    <t xml:space="preserve">          Änderung 01.06.2013: NEU: Nachhaltige und baukulturelle Maßnahmen</t>
  </si>
  <si>
    <t xml:space="preserve">          (für REVI im Zuge einer Umfassenden Sanierung)</t>
  </si>
  <si>
    <t>Baurechtsvertrag vom:</t>
  </si>
  <si>
    <r>
      <t>Fixbetrag</t>
    </r>
    <r>
      <rPr>
        <u val="single"/>
        <sz val="8"/>
        <rFont val="Arial"/>
        <family val="2"/>
      </rPr>
      <t xml:space="preserve"> </t>
    </r>
    <r>
      <rPr>
        <u val="single"/>
        <vertAlign val="superscript"/>
        <sz val="10"/>
        <rFont val="Arial"/>
        <family val="2"/>
      </rPr>
      <t>1)  lt. § 7der Verordnung 1.250.-- €/m²; bei Erfüllung des Passivhausstandards erhöht sich der Fixbertag auf 1.300.-- €/m²</t>
    </r>
  </si>
  <si>
    <t xml:space="preserve">ÖKO - Zuschlag </t>
  </si>
  <si>
    <t>(ab Juni 2013 ist kein Ökozuschlag möglich)</t>
  </si>
  <si>
    <t>BIC:</t>
  </si>
  <si>
    <t xml:space="preserve">IBAN: </t>
  </si>
  <si>
    <t xml:space="preserve">GZ.: ABT15EW-  </t>
  </si>
  <si>
    <t>Landhausgasse 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</si>
</sst>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* #,##0.00\ &quot;m²&quot;;* \-#,##0.00\ &quot;m²&quot;"/>
    <numFmt numFmtId="179" formatCode="dd\.mm\.yyyy"/>
    <numFmt numFmtId="180" formatCode="* #,##0.00\ \ \ \ \ \ \ \ \ ;* \-#,##0.00\ \ \ \ \ \ \ \ \ "/>
    <numFmt numFmtId="181" formatCode="* #,##0.00\ \ \ \ \ \ \ \ ;* \-#,##0.00\ \ \ \ \ \ \ \ "/>
    <numFmt numFmtId="182" formatCode="_-* #,##0_-;\-* #,##0_-;_-* &quot;-&quot;??_-;_-@_-"/>
    <numFmt numFmtId="183" formatCode="#,##0_ ;[Red]\-#,##0\ "/>
    <numFmt numFmtId="184" formatCode="#,##0.00_ ;[Red]\-#,##0.00\ "/>
    <numFmt numFmtId="185" formatCode="_-[$€-2]\ * #,##0.00_-;\-[$€-2]\ * #,##0.00_-;_-[$€-2]\ * &quot;-&quot;??_-"/>
    <numFmt numFmtId="186" formatCode="_-[$€-2]\ * #,##0.00_-;\-[$€-2]\ * #,##0.00_-;_-[$€-2]\ * &quot;-&quot;??_-;_-@_-"/>
    <numFmt numFmtId="187" formatCode="#"/>
    <numFmt numFmtId="188" formatCode="_-[$€-2]\ * #,##0.000_-;\-[$€-2]\ * #,##0.000_-;_-[$€-2]\ * &quot;-&quot;??_-"/>
    <numFmt numFmtId="189" formatCode="_-[$€-2]\ * #,##0.0_-;\-[$€-2]\ * #,##0.0_-;_-[$€-2]\ * &quot;-&quot;??_-"/>
    <numFmt numFmtId="190" formatCode="_-[$€-2]\ * #,##0_-;\-[$€-2]\ * #,##0_-;_-[$€-2]\ * &quot;-&quot;??_-"/>
    <numFmt numFmtId="191" formatCode="#,##0.0;[Red]\-#,##0.0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u val="single"/>
      <sz val="11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bscript"/>
      <sz val="8"/>
      <name val="Arial"/>
      <family val="2"/>
    </font>
    <font>
      <sz val="9"/>
      <name val="Symbol"/>
      <family val="1"/>
    </font>
    <font>
      <u val="single"/>
      <sz val="10"/>
      <name val="Arial"/>
      <family val="2"/>
    </font>
    <font>
      <u val="single"/>
      <sz val="8"/>
      <name val="Arial"/>
      <family val="2"/>
    </font>
    <font>
      <u val="single"/>
      <vertAlign val="superscript"/>
      <sz val="10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2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852">
    <xf numFmtId="0" fontId="0" fillId="0" borderId="0" xfId="0" applyAlignment="1">
      <alignment/>
    </xf>
    <xf numFmtId="0" fontId="0" fillId="33" borderId="0" xfId="56" applyFont="1" applyFill="1">
      <alignment/>
      <protection/>
    </xf>
    <xf numFmtId="0" fontId="8" fillId="33" borderId="0" xfId="56" applyFont="1" applyFill="1" applyAlignment="1">
      <alignment horizontal="centerContinuous"/>
      <protection/>
    </xf>
    <xf numFmtId="0" fontId="0" fillId="33" borderId="0" xfId="56" applyFont="1" applyFill="1" applyAlignment="1">
      <alignment horizontal="centerContinuous"/>
      <protection/>
    </xf>
    <xf numFmtId="0" fontId="1" fillId="33" borderId="0" xfId="56" applyFont="1" applyFill="1">
      <alignment/>
      <protection/>
    </xf>
    <xf numFmtId="0" fontId="0" fillId="33" borderId="10" xfId="56" applyFont="1" applyFill="1" applyBorder="1">
      <alignment/>
      <protection/>
    </xf>
    <xf numFmtId="0" fontId="1" fillId="33" borderId="10" xfId="56" applyFont="1" applyFill="1" applyBorder="1">
      <alignment/>
      <protection/>
    </xf>
    <xf numFmtId="0" fontId="9" fillId="33" borderId="0" xfId="56" applyFont="1" applyFill="1" applyAlignment="1">
      <alignment horizontal="centerContinuous"/>
      <protection/>
    </xf>
    <xf numFmtId="0" fontId="0" fillId="33" borderId="0" xfId="56" applyFont="1" applyFill="1" applyAlignment="1">
      <alignment horizontal="right"/>
      <protection/>
    </xf>
    <xf numFmtId="178" fontId="0" fillId="33" borderId="0" xfId="56" applyNumberFormat="1" applyFont="1" applyFill="1" applyBorder="1" applyAlignment="1">
      <alignment horizontal="right"/>
      <protection/>
    </xf>
    <xf numFmtId="178" fontId="0" fillId="33" borderId="0" xfId="56" applyNumberFormat="1" applyFont="1" applyFill="1" applyBorder="1" applyAlignment="1">
      <alignment horizontal="centerContinuous"/>
      <protection/>
    </xf>
    <xf numFmtId="0" fontId="0" fillId="33" borderId="0" xfId="56" applyFont="1" applyFill="1" applyAlignment="1">
      <alignment horizontal="center"/>
      <protection/>
    </xf>
    <xf numFmtId="0" fontId="1" fillId="33" borderId="0" xfId="56" applyFont="1" applyFill="1" applyAlignment="1">
      <alignment horizontal="centerContinuous"/>
      <protection/>
    </xf>
    <xf numFmtId="0" fontId="1" fillId="33" borderId="0" xfId="56" applyFont="1" applyFill="1" applyAlignment="1">
      <alignment horizontal="center"/>
      <protection/>
    </xf>
    <xf numFmtId="0" fontId="0" fillId="33" borderId="0" xfId="56" applyFont="1" applyFill="1">
      <alignment/>
      <protection/>
    </xf>
    <xf numFmtId="0" fontId="0" fillId="33" borderId="0" xfId="56" applyFont="1" applyFill="1" applyBorder="1" applyAlignment="1">
      <alignment vertical="center"/>
      <protection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6" fillId="0" borderId="0" xfId="0" applyFont="1" applyAlignment="1">
      <alignment horizontal="righ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top" wrapText="1"/>
    </xf>
    <xf numFmtId="0" fontId="6" fillId="0" borderId="19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Continuous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181" fontId="0" fillId="33" borderId="0" xfId="56" applyNumberFormat="1" applyFont="1" applyFill="1" applyBorder="1" applyAlignment="1">
      <alignment vertical="center"/>
      <protection/>
    </xf>
    <xf numFmtId="180" fontId="0" fillId="33" borderId="0" xfId="56" applyNumberFormat="1" applyFont="1" applyFill="1" applyBorder="1" applyAlignment="1">
      <alignment horizontal="centerContinuous" vertical="center"/>
      <protection/>
    </xf>
    <xf numFmtId="0" fontId="7" fillId="33" borderId="0" xfId="56" applyFont="1" applyFill="1" applyBorder="1" applyAlignment="1">
      <alignment vertical="center"/>
      <protection/>
    </xf>
    <xf numFmtId="0" fontId="0" fillId="33" borderId="0" xfId="56" applyFont="1" applyFill="1" applyBorder="1">
      <alignment/>
      <protection/>
    </xf>
    <xf numFmtId="0" fontId="0" fillId="33" borderId="0" xfId="56" applyFont="1" applyFill="1" applyBorder="1" applyAlignment="1">
      <alignment horizontal="centerContinuous"/>
      <protection/>
    </xf>
    <xf numFmtId="0" fontId="1" fillId="33" borderId="0" xfId="56" applyFont="1" applyFill="1" applyBorder="1" applyAlignment="1">
      <alignment horizontal="center"/>
      <protection/>
    </xf>
    <xf numFmtId="0" fontId="0" fillId="33" borderId="0" xfId="56" applyFont="1" applyFill="1" applyAlignment="1">
      <alignment vertical="top"/>
      <protection/>
    </xf>
    <xf numFmtId="2" fontId="7" fillId="0" borderId="0" xfId="0" applyNumberFormat="1" applyFont="1" applyFill="1" applyAlignment="1">
      <alignment/>
    </xf>
    <xf numFmtId="0" fontId="0" fillId="0" borderId="0" xfId="0" applyAlignment="1">
      <alignment horizontal="centerContinuous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 wrapText="1"/>
    </xf>
    <xf numFmtId="0" fontId="6" fillId="0" borderId="0" xfId="0" applyFont="1" applyBorder="1" applyAlignment="1">
      <alignment horizontal="right"/>
    </xf>
    <xf numFmtId="43" fontId="7" fillId="0" borderId="12" xfId="48" applyFont="1" applyFill="1" applyBorder="1" applyAlignment="1">
      <alignment/>
    </xf>
    <xf numFmtId="2" fontId="7" fillId="0" borderId="12" xfId="0" applyNumberFormat="1" applyFont="1" applyFill="1" applyBorder="1" applyAlignment="1" applyProtection="1">
      <alignment horizontal="centerContinuous" vertical="center"/>
      <protection locked="0"/>
    </xf>
    <xf numFmtId="0" fontId="7" fillId="0" borderId="12" xfId="0" applyFont="1" applyFill="1" applyBorder="1" applyAlignment="1">
      <alignment horizontal="centerContinuous"/>
    </xf>
    <xf numFmtId="0" fontId="7" fillId="0" borderId="12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7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0" fillId="0" borderId="13" xfId="0" applyBorder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top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5" fillId="0" borderId="12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10" fontId="0" fillId="0" borderId="0" xfId="51" applyNumberFormat="1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35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3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0" fontId="0" fillId="0" borderId="0" xfId="51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"/>
      <protection locked="0"/>
    </xf>
    <xf numFmtId="43" fontId="0" fillId="0" borderId="36" xfId="48" applyFont="1" applyFill="1" applyBorder="1" applyAlignment="1" applyProtection="1">
      <alignment/>
      <protection locked="0"/>
    </xf>
    <xf numFmtId="10" fontId="0" fillId="0" borderId="36" xfId="51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0" fontId="0" fillId="0" borderId="20" xfId="51" applyNumberFormat="1" applyFont="1" applyFill="1" applyBorder="1" applyAlignment="1" applyProtection="1">
      <alignment/>
      <protection locked="0"/>
    </xf>
    <xf numFmtId="0" fontId="21" fillId="0" borderId="0" xfId="55" applyFont="1" applyFill="1" applyBorder="1" applyAlignment="1" applyProtection="1">
      <alignment horizontal="center"/>
      <protection locked="0"/>
    </xf>
    <xf numFmtId="40" fontId="0" fillId="0" borderId="20" xfId="55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3" fontId="0" fillId="0" borderId="20" xfId="48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0" fontId="0" fillId="0" borderId="0" xfId="51" applyNumberFormat="1" applyFont="1" applyFill="1" applyBorder="1" applyAlignment="1" applyProtection="1">
      <alignment/>
      <protection locked="0"/>
    </xf>
    <xf numFmtId="40" fontId="0" fillId="0" borderId="0" xfId="55" applyNumberFormat="1" applyFont="1" applyFill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locked="0"/>
    </xf>
    <xf numFmtId="43" fontId="0" fillId="0" borderId="0" xfId="0" applyNumberForma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10" fontId="0" fillId="0" borderId="0" xfId="51" applyNumberFormat="1" applyFont="1" applyFill="1" applyBorder="1" applyAlignment="1" applyProtection="1">
      <alignment horizontal="centerContinuous"/>
      <protection locked="0"/>
    </xf>
    <xf numFmtId="0" fontId="0" fillId="34" borderId="0" xfId="0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0" fontId="0" fillId="0" borderId="10" xfId="55" applyNumberFormat="1" applyFont="1" applyFill="1" applyBorder="1" applyProtection="1">
      <alignment/>
      <protection locked="0"/>
    </xf>
    <xf numFmtId="0" fontId="0" fillId="0" borderId="29" xfId="0" applyBorder="1" applyAlignment="1" applyProtection="1">
      <alignment horizontal="right"/>
      <protection locked="0"/>
    </xf>
    <xf numFmtId="0" fontId="19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1" fillId="0" borderId="15" xfId="55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183" fontId="1" fillId="0" borderId="0" xfId="0" applyNumberFormat="1" applyFont="1" applyBorder="1" applyAlignment="1" applyProtection="1">
      <alignment/>
      <protection locked="0"/>
    </xf>
    <xf numFmtId="0" fontId="17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83" fontId="1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right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10" fontId="0" fillId="0" borderId="24" xfId="51" applyNumberFormat="1" applyFont="1" applyBorder="1" applyAlignment="1" applyProtection="1">
      <alignment/>
      <protection locked="0"/>
    </xf>
    <xf numFmtId="0" fontId="0" fillId="0" borderId="0" xfId="55" applyFont="1" applyFill="1" applyProtection="1">
      <alignment/>
      <protection locked="0"/>
    </xf>
    <xf numFmtId="49" fontId="0" fillId="0" borderId="0" xfId="55" applyNumberFormat="1" applyFont="1" applyFill="1" applyProtection="1">
      <alignment/>
      <protection locked="0"/>
    </xf>
    <xf numFmtId="43" fontId="0" fillId="0" borderId="0" xfId="48" applyFont="1" applyFill="1" applyAlignment="1" applyProtection="1">
      <alignment/>
      <protection locked="0"/>
    </xf>
    <xf numFmtId="10" fontId="0" fillId="0" borderId="0" xfId="51" applyNumberFormat="1" applyFont="1" applyFill="1" applyAlignment="1" applyProtection="1">
      <alignment/>
      <protection locked="0"/>
    </xf>
    <xf numFmtId="0" fontId="0" fillId="0" borderId="0" xfId="55" applyFont="1" applyFill="1" applyBorder="1" applyProtection="1">
      <alignment/>
      <protection locked="0"/>
    </xf>
    <xf numFmtId="49" fontId="0" fillId="0" borderId="0" xfId="55" applyNumberFormat="1" applyFont="1" applyFill="1" applyBorder="1" applyProtection="1">
      <alignment/>
      <protection locked="0"/>
    </xf>
    <xf numFmtId="0" fontId="1" fillId="0" borderId="0" xfId="55" applyFont="1" applyFill="1" applyBorder="1" applyProtection="1">
      <alignment/>
      <protection locked="0"/>
    </xf>
    <xf numFmtId="0" fontId="0" fillId="0" borderId="10" xfId="55" applyFont="1" applyFill="1" applyBorder="1" applyProtection="1">
      <alignment/>
      <protection locked="0"/>
    </xf>
    <xf numFmtId="49" fontId="0" fillId="0" borderId="10" xfId="55" applyNumberFormat="1" applyFont="1" applyFill="1" applyBorder="1" applyProtection="1">
      <alignment/>
      <protection locked="0"/>
    </xf>
    <xf numFmtId="49" fontId="1" fillId="0" borderId="0" xfId="55" applyNumberFormat="1" applyFont="1" applyFill="1" applyBorder="1" applyProtection="1">
      <alignment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0" fillId="0" borderId="0" xfId="55" applyFont="1" applyFill="1" applyBorder="1" applyProtection="1">
      <alignment/>
      <protection locked="0"/>
    </xf>
    <xf numFmtId="0" fontId="0" fillId="0" borderId="0" xfId="55" applyFont="1" applyFill="1" applyBorder="1" applyAlignment="1" applyProtection="1">
      <alignment horizontal="right"/>
      <protection locked="0"/>
    </xf>
    <xf numFmtId="0" fontId="1" fillId="0" borderId="0" xfId="55" applyFont="1" applyFill="1" applyProtection="1">
      <alignment/>
      <protection locked="0"/>
    </xf>
    <xf numFmtId="43" fontId="1" fillId="0" borderId="0" xfId="48" applyFont="1" applyFill="1" applyAlignment="1" applyProtection="1">
      <alignment/>
      <protection locked="0"/>
    </xf>
    <xf numFmtId="10" fontId="1" fillId="0" borderId="0" xfId="51" applyNumberFormat="1" applyFont="1" applyFill="1" applyAlignment="1" applyProtection="1">
      <alignment/>
      <protection locked="0"/>
    </xf>
    <xf numFmtId="2" fontId="6" fillId="0" borderId="0" xfId="55" applyNumberFormat="1" applyFont="1" applyFill="1" applyBorder="1" applyAlignment="1" applyProtection="1">
      <alignment horizontal="center"/>
      <protection locked="0"/>
    </xf>
    <xf numFmtId="49" fontId="1" fillId="0" borderId="0" xfId="55" applyNumberFormat="1" applyFont="1" applyFill="1" applyAlignment="1" applyProtection="1">
      <alignment horizontal="center"/>
      <protection locked="0"/>
    </xf>
    <xf numFmtId="49" fontId="1" fillId="0" borderId="0" xfId="55" applyNumberFormat="1" applyFont="1" applyFill="1" applyProtection="1">
      <alignment/>
      <protection locked="0"/>
    </xf>
    <xf numFmtId="2" fontId="6" fillId="0" borderId="0" xfId="55" applyNumberFormat="1" applyFont="1" applyFill="1" applyBorder="1" applyAlignment="1" applyProtection="1">
      <alignment horizontal="centerContinuous"/>
      <protection locked="0"/>
    </xf>
    <xf numFmtId="10" fontId="6" fillId="0" borderId="20" xfId="51" applyNumberFormat="1" applyFont="1" applyFill="1" applyBorder="1" applyAlignment="1" applyProtection="1">
      <alignment horizontal="center"/>
      <protection locked="0"/>
    </xf>
    <xf numFmtId="0" fontId="0" fillId="0" borderId="0" xfId="55" applyFont="1" applyFill="1" applyAlignment="1" applyProtection="1">
      <alignment horizontal="center"/>
      <protection locked="0"/>
    </xf>
    <xf numFmtId="0" fontId="0" fillId="0" borderId="0" xfId="55" applyFont="1" applyFill="1" applyAlignment="1" applyProtection="1">
      <alignment/>
      <protection locked="0"/>
    </xf>
    <xf numFmtId="0" fontId="0" fillId="0" borderId="0" xfId="55" applyFont="1" applyFill="1" applyProtection="1">
      <alignment/>
      <protection locked="0"/>
    </xf>
    <xf numFmtId="2" fontId="7" fillId="0" borderId="0" xfId="55" applyNumberFormat="1" applyFont="1" applyFill="1" applyBorder="1" applyAlignment="1" applyProtection="1">
      <alignment horizontal="right"/>
      <protection locked="0"/>
    </xf>
    <xf numFmtId="40" fontId="0" fillId="0" borderId="0" xfId="55" applyNumberFormat="1" applyFont="1" applyFill="1" applyBorder="1" applyAlignment="1" applyProtection="1">
      <alignment horizontal="centerContinuous"/>
      <protection locked="0"/>
    </xf>
    <xf numFmtId="43" fontId="0" fillId="0" borderId="0" xfId="48" applyFont="1" applyFill="1" applyBorder="1" applyAlignment="1" applyProtection="1">
      <alignment/>
      <protection locked="0"/>
    </xf>
    <xf numFmtId="0" fontId="0" fillId="0" borderId="14" xfId="55" applyFont="1" applyFill="1" applyBorder="1" applyProtection="1">
      <alignment/>
      <protection locked="0"/>
    </xf>
    <xf numFmtId="49" fontId="0" fillId="0" borderId="15" xfId="55" applyNumberFormat="1" applyFont="1" applyFill="1" applyBorder="1" applyProtection="1">
      <alignment/>
      <protection locked="0"/>
    </xf>
    <xf numFmtId="0" fontId="0" fillId="0" borderId="15" xfId="55" applyFont="1" applyFill="1" applyBorder="1" applyProtection="1">
      <alignment/>
      <protection locked="0"/>
    </xf>
    <xf numFmtId="0" fontId="0" fillId="0" borderId="16" xfId="55" applyFont="1" applyFill="1" applyBorder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55" applyFont="1" applyFill="1" applyBorder="1" applyAlignment="1" applyProtection="1">
      <alignment horizontal="right"/>
      <protection locked="0"/>
    </xf>
    <xf numFmtId="0" fontId="1" fillId="0" borderId="19" xfId="55" applyFont="1" applyFill="1" applyBorder="1" applyProtection="1">
      <alignment/>
      <protection locked="0"/>
    </xf>
    <xf numFmtId="43" fontId="1" fillId="0" borderId="0" xfId="48" applyFont="1" applyFill="1" applyBorder="1" applyAlignment="1" applyProtection="1">
      <alignment/>
      <protection locked="0"/>
    </xf>
    <xf numFmtId="10" fontId="1" fillId="0" borderId="0" xfId="51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4" fillId="0" borderId="0" xfId="55" applyFill="1" applyBorder="1" applyProtection="1">
      <alignment/>
      <protection locked="0"/>
    </xf>
    <xf numFmtId="0" fontId="0" fillId="0" borderId="13" xfId="55" applyFont="1" applyFill="1" applyBorder="1" applyProtection="1">
      <alignment/>
      <protection locked="0"/>
    </xf>
    <xf numFmtId="0" fontId="0" fillId="0" borderId="38" xfId="55" applyFont="1" applyFill="1" applyBorder="1" applyProtection="1">
      <alignment/>
      <protection locked="0"/>
    </xf>
    <xf numFmtId="0" fontId="0" fillId="0" borderId="17" xfId="55" applyFont="1" applyFill="1" applyBorder="1" applyProtection="1">
      <alignment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40" fontId="0" fillId="0" borderId="20" xfId="55" applyNumberFormat="1" applyFont="1" applyFill="1" applyBorder="1" applyAlignment="1" applyProtection="1">
      <alignment horizontal="centerContinuous"/>
      <protection locked="0"/>
    </xf>
    <xf numFmtId="10" fontId="0" fillId="0" borderId="20" xfId="51" applyNumberFormat="1" applyFont="1" applyFill="1" applyBorder="1" applyAlignment="1" applyProtection="1">
      <alignment horizontal="centerContinuous"/>
      <protection locked="0"/>
    </xf>
    <xf numFmtId="43" fontId="0" fillId="0" borderId="20" xfId="48" applyFont="1" applyFill="1" applyBorder="1" applyAlignment="1" applyProtection="1">
      <alignment horizontal="centerContinuous"/>
      <protection locked="0"/>
    </xf>
    <xf numFmtId="0" fontId="0" fillId="0" borderId="20" xfId="55" applyFont="1" applyFill="1" applyBorder="1" applyAlignment="1" applyProtection="1">
      <alignment horizontal="centerContinuous"/>
      <protection locked="0"/>
    </xf>
    <xf numFmtId="49" fontId="0" fillId="0" borderId="0" xfId="55" applyNumberFormat="1" applyFont="1" applyFill="1" applyBorder="1" applyProtection="1">
      <alignment/>
      <protection locked="0"/>
    </xf>
    <xf numFmtId="49" fontId="30" fillId="0" borderId="0" xfId="55" applyNumberFormat="1" applyFont="1" applyFill="1" applyBorder="1" applyAlignment="1" applyProtection="1">
      <alignment vertical="top"/>
      <protection locked="0"/>
    </xf>
    <xf numFmtId="0" fontId="1" fillId="0" borderId="0" xfId="55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39" xfId="55" applyFont="1" applyFill="1" applyBorder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0" xfId="55" applyFont="1" applyFill="1" applyBorder="1" applyProtection="1">
      <alignment/>
      <protection locked="0"/>
    </xf>
    <xf numFmtId="0" fontId="6" fillId="0" borderId="0" xfId="55" applyFont="1" applyFill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0" fontId="0" fillId="0" borderId="20" xfId="51" applyNumberFormat="1" applyFont="1" applyFill="1" applyBorder="1" applyAlignment="1" applyProtection="1">
      <alignment horizontal="centerContinuous"/>
      <protection/>
    </xf>
    <xf numFmtId="40" fontId="0" fillId="0" borderId="20" xfId="55" applyNumberFormat="1" applyFont="1" applyFill="1" applyBorder="1" applyAlignment="1" applyProtection="1">
      <alignment horizontal="centerContinuous"/>
      <protection/>
    </xf>
    <xf numFmtId="0" fontId="0" fillId="33" borderId="0" xfId="57" applyFont="1" applyFill="1" applyBorder="1" applyProtection="1">
      <alignment/>
      <protection locked="0"/>
    </xf>
    <xf numFmtId="49" fontId="0" fillId="33" borderId="0" xfId="57" applyNumberFormat="1" applyFont="1" applyFill="1" applyBorder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0" fillId="33" borderId="0" xfId="57" applyFont="1" applyFill="1" applyBorder="1" applyAlignment="1" applyProtection="1">
      <alignment horizontal="center"/>
      <protection locked="0"/>
    </xf>
    <xf numFmtId="0" fontId="0" fillId="34" borderId="0" xfId="57" applyFont="1" applyFill="1" applyBorder="1" applyProtection="1">
      <alignment/>
      <protection locked="0"/>
    </xf>
    <xf numFmtId="0" fontId="5" fillId="33" borderId="0" xfId="57" applyFont="1" applyFill="1" applyAlignment="1" applyProtection="1">
      <alignment horizontal="centerContinuous"/>
      <protection locked="0"/>
    </xf>
    <xf numFmtId="49" fontId="0" fillId="33" borderId="0" xfId="57" applyNumberFormat="1" applyFont="1" applyFill="1" applyAlignment="1" applyProtection="1">
      <alignment horizontal="centerContinuous"/>
      <protection locked="0"/>
    </xf>
    <xf numFmtId="0" fontId="0" fillId="33" borderId="0" xfId="57" applyFont="1" applyFill="1" applyAlignment="1" applyProtection="1">
      <alignment horizontal="centerContinuous"/>
      <protection locked="0"/>
    </xf>
    <xf numFmtId="0" fontId="0" fillId="0" borderId="0" xfId="57" applyFont="1" applyFill="1" applyProtection="1">
      <alignment/>
      <protection locked="0"/>
    </xf>
    <xf numFmtId="0" fontId="0" fillId="33" borderId="0" xfId="57" applyFont="1" applyFill="1" applyProtection="1">
      <alignment/>
      <protection locked="0"/>
    </xf>
    <xf numFmtId="0" fontId="0" fillId="33" borderId="0" xfId="57" applyFont="1" applyFill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182" fontId="6" fillId="34" borderId="0" xfId="48" applyNumberFormat="1" applyFont="1" applyFill="1" applyBorder="1" applyAlignment="1" applyProtection="1">
      <alignment horizontal="right"/>
      <protection locked="0"/>
    </xf>
    <xf numFmtId="0" fontId="9" fillId="33" borderId="14" xfId="57" applyFont="1" applyFill="1" applyBorder="1" applyAlignment="1" applyProtection="1">
      <alignment horizontal="left"/>
      <protection locked="0"/>
    </xf>
    <xf numFmtId="0" fontId="6" fillId="33" borderId="15" xfId="57" applyFont="1" applyFill="1" applyBorder="1" applyAlignment="1" applyProtection="1">
      <alignment horizontal="centerContinuous"/>
      <protection locked="0"/>
    </xf>
    <xf numFmtId="0" fontId="6" fillId="33" borderId="16" xfId="57" applyFont="1" applyFill="1" applyBorder="1" applyAlignment="1" applyProtection="1">
      <alignment horizontal="centerContinuous"/>
      <protection locked="0"/>
    </xf>
    <xf numFmtId="0" fontId="6" fillId="0" borderId="0" xfId="57" applyFont="1" applyFill="1" applyProtection="1">
      <alignment/>
      <protection locked="0"/>
    </xf>
    <xf numFmtId="43" fontId="6" fillId="0" borderId="0" xfId="48" applyFont="1" applyFill="1" applyAlignment="1" applyProtection="1">
      <alignment/>
      <protection locked="0"/>
    </xf>
    <xf numFmtId="10" fontId="6" fillId="0" borderId="0" xfId="51" applyNumberFormat="1" applyFont="1" applyFill="1" applyAlignment="1" applyProtection="1">
      <alignment/>
      <protection locked="0"/>
    </xf>
    <xf numFmtId="0" fontId="6" fillId="33" borderId="0" xfId="57" applyFont="1" applyFill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6" fillId="33" borderId="13" xfId="57" applyFont="1" applyFill="1" applyBorder="1" applyAlignment="1" applyProtection="1">
      <alignment horizontal="centerContinuous"/>
      <protection locked="0"/>
    </xf>
    <xf numFmtId="0" fontId="6" fillId="33" borderId="0" xfId="57" applyFont="1" applyFill="1" applyBorder="1" applyAlignment="1" applyProtection="1">
      <alignment horizontal="centerContinuous"/>
      <protection locked="0"/>
    </xf>
    <xf numFmtId="0" fontId="6" fillId="33" borderId="19" xfId="57" applyFont="1" applyFill="1" applyBorder="1" applyAlignment="1" applyProtection="1">
      <alignment horizontal="centerContinuous"/>
      <protection locked="0"/>
    </xf>
    <xf numFmtId="0" fontId="6" fillId="33" borderId="17" xfId="57" applyFont="1" applyFill="1" applyBorder="1" applyAlignment="1" applyProtection="1">
      <alignment horizontal="right"/>
      <protection locked="0"/>
    </xf>
    <xf numFmtId="0" fontId="6" fillId="33" borderId="10" xfId="57" applyFont="1" applyFill="1" applyBorder="1" applyAlignment="1" applyProtection="1">
      <alignment horizontal="centerContinuous"/>
      <protection locked="0"/>
    </xf>
    <xf numFmtId="0" fontId="6" fillId="33" borderId="18" xfId="57" applyFont="1" applyFill="1" applyBorder="1" applyAlignment="1" applyProtection="1">
      <alignment horizontal="centerContinuous"/>
      <protection locked="0"/>
    </xf>
    <xf numFmtId="0" fontId="9" fillId="33" borderId="0" xfId="57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49" fontId="0" fillId="33" borderId="0" xfId="57" applyNumberFormat="1" applyFont="1" applyFill="1" applyProtection="1">
      <alignment/>
      <protection locked="0"/>
    </xf>
    <xf numFmtId="0" fontId="6" fillId="33" borderId="0" xfId="57" applyFont="1" applyFill="1" applyBorder="1" applyAlignment="1" applyProtection="1">
      <alignment horizontal="right"/>
      <protection locked="0"/>
    </xf>
    <xf numFmtId="0" fontId="5" fillId="0" borderId="13" xfId="57" applyFont="1" applyFill="1" applyBorder="1" applyAlignment="1" applyProtection="1">
      <alignment horizontal="centerContinuous" vertical="center"/>
      <protection locked="0"/>
    </xf>
    <xf numFmtId="0" fontId="5" fillId="0" borderId="0" xfId="57" applyFont="1" applyFill="1" applyAlignment="1" applyProtection="1">
      <alignment vertical="center"/>
      <protection locked="0"/>
    </xf>
    <xf numFmtId="0" fontId="5" fillId="33" borderId="0" xfId="57" applyFont="1" applyFill="1" applyAlignment="1" applyProtection="1">
      <alignment vertical="center"/>
      <protection locked="0"/>
    </xf>
    <xf numFmtId="0" fontId="0" fillId="34" borderId="0" xfId="57" applyFont="1" applyFill="1" applyProtection="1">
      <alignment/>
      <protection locked="0"/>
    </xf>
    <xf numFmtId="0" fontId="0" fillId="0" borderId="36" xfId="57" applyFont="1" applyFill="1" applyBorder="1" applyProtection="1">
      <alignment/>
      <protection locked="0"/>
    </xf>
    <xf numFmtId="0" fontId="0" fillId="33" borderId="40" xfId="57" applyFont="1" applyFill="1" applyBorder="1" applyProtection="1">
      <alignment/>
      <protection locked="0"/>
    </xf>
    <xf numFmtId="49" fontId="0" fillId="33" borderId="40" xfId="57" applyNumberFormat="1" applyFont="1" applyFill="1" applyBorder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4" xfId="57" applyFont="1" applyFill="1" applyBorder="1" applyAlignment="1" applyProtection="1">
      <alignment/>
      <protection locked="0"/>
    </xf>
    <xf numFmtId="0" fontId="0" fillId="34" borderId="15" xfId="57" applyFont="1" applyFill="1" applyBorder="1" applyAlignment="1" applyProtection="1">
      <alignment/>
      <protection locked="0"/>
    </xf>
    <xf numFmtId="0" fontId="0" fillId="34" borderId="16" xfId="57" applyFont="1" applyFill="1" applyBorder="1" applyAlignment="1" applyProtection="1">
      <alignment/>
      <protection locked="0"/>
    </xf>
    <xf numFmtId="0" fontId="0" fillId="33" borderId="15" xfId="57" applyFont="1" applyFill="1" applyBorder="1" applyAlignment="1" applyProtection="1">
      <alignment horizontal="centerContinuous"/>
      <protection locked="0"/>
    </xf>
    <xf numFmtId="0" fontId="0" fillId="33" borderId="16" xfId="57" applyFont="1" applyFill="1" applyBorder="1" applyAlignment="1" applyProtection="1">
      <alignment horizontal="centerContinuous"/>
      <protection locked="0"/>
    </xf>
    <xf numFmtId="0" fontId="18" fillId="34" borderId="41" xfId="0" applyFont="1" applyFill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centerContinuous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3" xfId="57" applyFont="1" applyFill="1" applyBorder="1" applyAlignment="1" applyProtection="1">
      <alignment/>
      <protection locked="0"/>
    </xf>
    <xf numFmtId="0" fontId="0" fillId="34" borderId="0" xfId="57" applyFont="1" applyFill="1" applyBorder="1" applyAlignment="1" applyProtection="1">
      <alignment/>
      <protection locked="0"/>
    </xf>
    <xf numFmtId="0" fontId="0" fillId="34" borderId="19" xfId="57" applyFont="1" applyFill="1" applyBorder="1" applyAlignment="1" applyProtection="1">
      <alignment/>
      <protection locked="0"/>
    </xf>
    <xf numFmtId="0" fontId="0" fillId="33" borderId="41" xfId="57" applyFont="1" applyFill="1" applyBorder="1" applyProtection="1">
      <alignment/>
      <protection locked="0"/>
    </xf>
    <xf numFmtId="40" fontId="0" fillId="33" borderId="19" xfId="57" applyNumberFormat="1" applyFont="1" applyFill="1" applyBorder="1" applyProtection="1">
      <alignment/>
      <protection locked="0"/>
    </xf>
    <xf numFmtId="0" fontId="0" fillId="33" borderId="41" xfId="57" applyFont="1" applyFill="1" applyBorder="1" applyAlignment="1" applyProtection="1">
      <alignment/>
      <protection locked="0"/>
    </xf>
    <xf numFmtId="0" fontId="0" fillId="33" borderId="41" xfId="57" applyFont="1" applyFill="1" applyBorder="1" applyAlignment="1" applyProtection="1">
      <alignment horizontal="centerContinuous"/>
      <protection locked="0"/>
    </xf>
    <xf numFmtId="0" fontId="0" fillId="33" borderId="42" xfId="57" applyFont="1" applyFill="1" applyBorder="1" applyProtection="1">
      <alignment/>
      <protection locked="0"/>
    </xf>
    <xf numFmtId="49" fontId="0" fillId="33" borderId="42" xfId="57" applyNumberFormat="1" applyFont="1" applyFill="1" applyBorder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33" borderId="10" xfId="57" applyFont="1" applyFill="1" applyBorder="1" applyAlignment="1" applyProtection="1" quotePrefix="1">
      <alignment/>
      <protection locked="0"/>
    </xf>
    <xf numFmtId="0" fontId="0" fillId="33" borderId="18" xfId="57" applyFont="1" applyFill="1" applyBorder="1" applyProtection="1">
      <alignment/>
      <protection locked="0"/>
    </xf>
    <xf numFmtId="0" fontId="0" fillId="0" borderId="12" xfId="57" applyFont="1" applyFill="1" applyBorder="1" applyProtection="1">
      <alignment/>
      <protection locked="0"/>
    </xf>
    <xf numFmtId="43" fontId="0" fillId="0" borderId="12" xfId="48" applyFont="1" applyFill="1" applyBorder="1" applyAlignment="1" applyProtection="1">
      <alignment/>
      <protection locked="0"/>
    </xf>
    <xf numFmtId="10" fontId="0" fillId="0" borderId="12" xfId="51" applyNumberFormat="1" applyFont="1" applyFill="1" applyBorder="1" applyAlignment="1" applyProtection="1">
      <alignment/>
      <protection locked="0"/>
    </xf>
    <xf numFmtId="43" fontId="0" fillId="0" borderId="12" xfId="57" applyNumberFormat="1" applyFont="1" applyFill="1" applyBorder="1" applyProtection="1">
      <alignment/>
      <protection locked="0"/>
    </xf>
    <xf numFmtId="49" fontId="0" fillId="33" borderId="43" xfId="57" applyNumberFormat="1" applyFont="1" applyFill="1" applyBorder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33" borderId="44" xfId="57" applyFont="1" applyFill="1" applyBorder="1" applyProtection="1">
      <alignment/>
      <protection locked="0"/>
    </xf>
    <xf numFmtId="0" fontId="0" fillId="33" borderId="45" xfId="57" applyFont="1" applyFill="1" applyBorder="1" applyProtection="1">
      <alignment/>
      <protection locked="0"/>
    </xf>
    <xf numFmtId="0" fontId="0" fillId="33" borderId="46" xfId="57" applyFont="1" applyFill="1" applyBorder="1" applyProtection="1">
      <alignment/>
      <protection locked="0"/>
    </xf>
    <xf numFmtId="0" fontId="0" fillId="33" borderId="43" xfId="57" applyFont="1" applyFill="1" applyBorder="1" applyProtection="1">
      <alignment/>
      <protection locked="0"/>
    </xf>
    <xf numFmtId="49" fontId="0" fillId="33" borderId="47" xfId="57" applyNumberFormat="1" applyFont="1" applyFill="1" applyBorder="1" applyProtection="1">
      <alignment/>
      <protection locked="0"/>
    </xf>
    <xf numFmtId="0" fontId="0" fillId="33" borderId="48" xfId="57" applyFont="1" applyFill="1" applyBorder="1" applyProtection="1">
      <alignment/>
      <protection locked="0"/>
    </xf>
    <xf numFmtId="0" fontId="0" fillId="33" borderId="49" xfId="57" applyFont="1" applyFill="1" applyBorder="1" applyProtection="1">
      <alignment/>
      <protection locked="0"/>
    </xf>
    <xf numFmtId="0" fontId="0" fillId="33" borderId="50" xfId="57" applyFont="1" applyFill="1" applyBorder="1" applyProtection="1">
      <alignment/>
      <protection locked="0"/>
    </xf>
    <xf numFmtId="0" fontId="0" fillId="33" borderId="47" xfId="57" applyFont="1" applyFill="1" applyBorder="1" applyProtection="1">
      <alignment/>
      <protection locked="0"/>
    </xf>
    <xf numFmtId="49" fontId="6" fillId="33" borderId="0" xfId="57" applyNumberFormat="1" applyFont="1" applyFill="1" applyAlignment="1" applyProtection="1">
      <alignment/>
      <protection locked="0"/>
    </xf>
    <xf numFmtId="0" fontId="6" fillId="33" borderId="0" xfId="57" applyFont="1" applyFill="1" applyAlignment="1" applyProtection="1">
      <alignment/>
      <protection locked="0"/>
    </xf>
    <xf numFmtId="0" fontId="12" fillId="33" borderId="0" xfId="57" applyFont="1" applyFill="1" applyAlignment="1" applyProtection="1">
      <alignment horizontal="right"/>
      <protection locked="0"/>
    </xf>
    <xf numFmtId="49" fontId="0" fillId="34" borderId="0" xfId="57" applyNumberFormat="1" applyFont="1" applyFill="1" applyProtection="1">
      <alignment/>
      <protection locked="0"/>
    </xf>
    <xf numFmtId="43" fontId="0" fillId="33" borderId="0" xfId="48" applyFont="1" applyFill="1" applyAlignment="1" applyProtection="1">
      <alignment/>
      <protection locked="0"/>
    </xf>
    <xf numFmtId="10" fontId="0" fillId="33" borderId="0" xfId="51" applyNumberFormat="1" applyFont="1" applyFill="1" applyAlignment="1" applyProtection="1">
      <alignment/>
      <protection locked="0"/>
    </xf>
    <xf numFmtId="10" fontId="6" fillId="34" borderId="0" xfId="0" applyNumberFormat="1" applyFont="1" applyFill="1" applyBorder="1" applyAlignment="1" applyProtection="1">
      <alignment horizontal="right"/>
      <protection/>
    </xf>
    <xf numFmtId="10" fontId="6" fillId="0" borderId="0" xfId="0" applyNumberFormat="1" applyFont="1" applyBorder="1" applyAlignment="1" applyProtection="1">
      <alignment horizontal="right"/>
      <protection/>
    </xf>
    <xf numFmtId="49" fontId="0" fillId="35" borderId="0" xfId="54" applyNumberFormat="1" applyFont="1" applyFill="1" applyAlignment="1" applyProtection="1">
      <alignment horizontal="centerContinuous"/>
      <protection locked="0"/>
    </xf>
    <xf numFmtId="0" fontId="0" fillId="35" borderId="0" xfId="54" applyFont="1" applyFill="1" applyAlignment="1" applyProtection="1">
      <alignment horizontal="centerContinuous"/>
      <protection locked="0"/>
    </xf>
    <xf numFmtId="43" fontId="0" fillId="35" borderId="0" xfId="48" applyFont="1" applyFill="1" applyAlignment="1" applyProtection="1">
      <alignment/>
      <protection locked="0"/>
    </xf>
    <xf numFmtId="10" fontId="0" fillId="35" borderId="0" xfId="51" applyNumberFormat="1" applyFont="1" applyFill="1" applyAlignment="1" applyProtection="1">
      <alignment/>
      <protection locked="0"/>
    </xf>
    <xf numFmtId="0" fontId="0" fillId="35" borderId="0" xfId="54" applyFont="1" applyFill="1" applyProtection="1">
      <alignment/>
      <protection locked="0"/>
    </xf>
    <xf numFmtId="0" fontId="0" fillId="35" borderId="0" xfId="54" applyFont="1" applyFill="1" applyAlignment="1" applyProtection="1">
      <alignment/>
      <protection locked="0"/>
    </xf>
    <xf numFmtId="0" fontId="0" fillId="35" borderId="36" xfId="54" applyFont="1" applyFill="1" applyBorder="1" applyAlignment="1" applyProtection="1">
      <alignment/>
      <protection locked="0"/>
    </xf>
    <xf numFmtId="49" fontId="0" fillId="35" borderId="35" xfId="54" applyNumberFormat="1" applyFont="1" applyFill="1" applyBorder="1" applyAlignment="1" applyProtection="1">
      <alignment horizontal="centerContinuous"/>
      <protection locked="0"/>
    </xf>
    <xf numFmtId="0" fontId="0" fillId="0" borderId="34" xfId="0" applyBorder="1" applyAlignment="1" applyProtection="1">
      <alignment/>
      <protection locked="0"/>
    </xf>
    <xf numFmtId="0" fontId="0" fillId="34" borderId="34" xfId="57" applyFont="1" applyFill="1" applyBorder="1" applyAlignment="1" applyProtection="1">
      <alignment/>
      <protection locked="0"/>
    </xf>
    <xf numFmtId="0" fontId="0" fillId="35" borderId="12" xfId="54" applyFont="1" applyFill="1" applyBorder="1" applyProtection="1">
      <alignment/>
      <protection locked="0"/>
    </xf>
    <xf numFmtId="0" fontId="0" fillId="35" borderId="35" xfId="54" applyFont="1" applyFill="1" applyBorder="1" applyAlignment="1" applyProtection="1">
      <alignment horizontal="centerContinuous"/>
      <protection locked="0"/>
    </xf>
    <xf numFmtId="0" fontId="0" fillId="35" borderId="34" xfId="54" applyFont="1" applyFill="1" applyBorder="1" applyAlignment="1" applyProtection="1">
      <alignment horizontal="centerContinuous"/>
      <protection locked="0"/>
    </xf>
    <xf numFmtId="0" fontId="0" fillId="35" borderId="12" xfId="54" applyFont="1" applyFill="1" applyBorder="1" applyAlignment="1" applyProtection="1">
      <alignment horizontal="centerContinuous"/>
      <protection locked="0"/>
    </xf>
    <xf numFmtId="49" fontId="0" fillId="35" borderId="40" xfId="54" applyNumberFormat="1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Continuous"/>
      <protection locked="0"/>
    </xf>
    <xf numFmtId="0" fontId="0" fillId="35" borderId="51" xfId="54" applyFont="1" applyFill="1" applyBorder="1" applyProtection="1">
      <alignment/>
      <protection locked="0"/>
    </xf>
    <xf numFmtId="0" fontId="0" fillId="35" borderId="52" xfId="54" applyFont="1" applyFill="1" applyBorder="1" applyProtection="1">
      <alignment/>
      <protection locked="0"/>
    </xf>
    <xf numFmtId="0" fontId="0" fillId="35" borderId="53" xfId="54" applyFont="1" applyFill="1" applyBorder="1" applyProtection="1">
      <alignment/>
      <protection locked="0"/>
    </xf>
    <xf numFmtId="40" fontId="0" fillId="35" borderId="46" xfId="54" applyNumberFormat="1" applyFont="1" applyFill="1" applyBorder="1" applyProtection="1">
      <alignment/>
      <protection locked="0"/>
    </xf>
    <xf numFmtId="0" fontId="0" fillId="35" borderId="0" xfId="54" applyFont="1" applyFill="1" applyBorder="1" applyProtection="1">
      <alignment/>
      <protection locked="0"/>
    </xf>
    <xf numFmtId="49" fontId="0" fillId="35" borderId="43" xfId="54" applyNumberFormat="1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 horizontal="centerContinuous"/>
      <protection locked="0"/>
    </xf>
    <xf numFmtId="0" fontId="0" fillId="35" borderId="44" xfId="54" applyFont="1" applyFill="1" applyBorder="1" applyProtection="1">
      <alignment/>
      <protection locked="0"/>
    </xf>
    <xf numFmtId="0" fontId="0" fillId="35" borderId="45" xfId="54" applyFont="1" applyFill="1" applyBorder="1" applyProtection="1">
      <alignment/>
      <protection locked="0"/>
    </xf>
    <xf numFmtId="0" fontId="0" fillId="35" borderId="46" xfId="54" applyFont="1" applyFill="1" applyBorder="1" applyProtection="1">
      <alignment/>
      <protection locked="0"/>
    </xf>
    <xf numFmtId="0" fontId="0" fillId="0" borderId="46" xfId="0" applyFill="1" applyBorder="1" applyAlignment="1" applyProtection="1">
      <alignment horizontal="centerContinuous"/>
      <protection locked="0"/>
    </xf>
    <xf numFmtId="40" fontId="0" fillId="35" borderId="45" xfId="54" applyNumberFormat="1" applyFont="1" applyFill="1" applyBorder="1" applyProtection="1">
      <alignment/>
      <protection locked="0"/>
    </xf>
    <xf numFmtId="40" fontId="0" fillId="35" borderId="44" xfId="54" applyNumberFormat="1" applyFont="1" applyFill="1" applyBorder="1" applyProtection="1">
      <alignment/>
      <protection locked="0"/>
    </xf>
    <xf numFmtId="49" fontId="0" fillId="35" borderId="42" xfId="54" applyNumberFormat="1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centerContinuous"/>
      <protection locked="0"/>
    </xf>
    <xf numFmtId="0" fontId="0" fillId="35" borderId="17" xfId="54" applyFont="1" applyFill="1" applyBorder="1" applyProtection="1">
      <alignment/>
      <protection locked="0"/>
    </xf>
    <xf numFmtId="0" fontId="0" fillId="35" borderId="10" xfId="54" applyFont="1" applyFill="1" applyBorder="1" applyProtection="1">
      <alignment/>
      <protection locked="0"/>
    </xf>
    <xf numFmtId="0" fontId="0" fillId="35" borderId="18" xfId="54" applyFont="1" applyFill="1" applyBorder="1" applyProtection="1">
      <alignment/>
      <protection locked="0"/>
    </xf>
    <xf numFmtId="0" fontId="0" fillId="35" borderId="48" xfId="54" applyFont="1" applyFill="1" applyBorder="1" applyProtection="1">
      <alignment/>
      <protection locked="0"/>
    </xf>
    <xf numFmtId="49" fontId="0" fillId="35" borderId="0" xfId="54" applyNumberFormat="1" applyFont="1" applyFill="1" applyProtection="1">
      <alignment/>
      <protection locked="0"/>
    </xf>
    <xf numFmtId="0" fontId="1" fillId="35" borderId="29" xfId="54" applyFont="1" applyFill="1" applyBorder="1" applyAlignment="1" applyProtection="1">
      <alignment horizontal="centerContinuous"/>
      <protection locked="0"/>
    </xf>
    <xf numFmtId="49" fontId="1" fillId="35" borderId="24" xfId="54" applyNumberFormat="1" applyFont="1" applyFill="1" applyBorder="1" applyAlignment="1" applyProtection="1">
      <alignment horizontal="centerContinuous"/>
      <protection locked="0"/>
    </xf>
    <xf numFmtId="0" fontId="1" fillId="35" borderId="24" xfId="54" applyFont="1" applyFill="1" applyBorder="1" applyProtection="1">
      <alignment/>
      <protection locked="0"/>
    </xf>
    <xf numFmtId="0" fontId="1" fillId="35" borderId="24" xfId="54" applyFont="1" applyFill="1" applyBorder="1" applyAlignment="1" applyProtection="1">
      <alignment horizontal="right"/>
      <protection locked="0"/>
    </xf>
    <xf numFmtId="40" fontId="0" fillId="35" borderId="24" xfId="54" applyNumberFormat="1" applyFont="1" applyFill="1" applyBorder="1" applyProtection="1">
      <alignment/>
      <protection locked="0"/>
    </xf>
    <xf numFmtId="0" fontId="1" fillId="35" borderId="0" xfId="54" applyFont="1" applyFill="1" applyBorder="1" applyProtection="1">
      <alignment/>
      <protection locked="0"/>
    </xf>
    <xf numFmtId="0" fontId="1" fillId="35" borderId="31" xfId="54" applyFont="1" applyFill="1" applyBorder="1" applyAlignment="1" applyProtection="1">
      <alignment horizontal="centerContinuous"/>
      <protection locked="0"/>
    </xf>
    <xf numFmtId="49" fontId="1" fillId="35" borderId="0" xfId="54" applyNumberFormat="1" applyFont="1" applyFill="1" applyBorder="1" applyAlignment="1" applyProtection="1">
      <alignment horizontal="centerContinuous"/>
      <protection locked="0"/>
    </xf>
    <xf numFmtId="0" fontId="1" fillId="35" borderId="0" xfId="54" applyFont="1" applyFill="1" applyBorder="1" applyAlignment="1" applyProtection="1">
      <alignment horizontal="right"/>
      <protection locked="0"/>
    </xf>
    <xf numFmtId="40" fontId="0" fillId="35" borderId="0" xfId="54" applyNumberFormat="1" applyFont="1" applyFill="1" applyBorder="1" applyProtection="1">
      <alignment/>
      <protection locked="0"/>
    </xf>
    <xf numFmtId="0" fontId="1" fillId="35" borderId="32" xfId="54" applyFont="1" applyFill="1" applyBorder="1" applyProtection="1">
      <alignment/>
      <protection locked="0"/>
    </xf>
    <xf numFmtId="49" fontId="1" fillId="35" borderId="11" xfId="54" applyNumberFormat="1" applyFont="1" applyFill="1" applyBorder="1" applyProtection="1">
      <alignment/>
      <protection locked="0"/>
    </xf>
    <xf numFmtId="0" fontId="1" fillId="35" borderId="11" xfId="54" applyFont="1" applyFill="1" applyBorder="1" applyAlignment="1" applyProtection="1">
      <alignment/>
      <protection locked="0"/>
    </xf>
    <xf numFmtId="0" fontId="1" fillId="35" borderId="11" xfId="54" applyFont="1" applyFill="1" applyBorder="1" applyProtection="1">
      <alignment/>
      <protection locked="0"/>
    </xf>
    <xf numFmtId="0" fontId="6" fillId="35" borderId="11" xfId="54" applyFont="1" applyFill="1" applyBorder="1" applyAlignment="1" applyProtection="1">
      <alignment horizontal="centerContinuous"/>
      <protection locked="0"/>
    </xf>
    <xf numFmtId="49" fontId="0" fillId="35" borderId="0" xfId="54" applyNumberFormat="1" applyFont="1" applyFill="1" applyBorder="1" applyProtection="1">
      <alignment/>
      <protection locked="0"/>
    </xf>
    <xf numFmtId="43" fontId="0" fillId="35" borderId="0" xfId="48" applyFont="1" applyFill="1" applyBorder="1" applyAlignment="1" applyProtection="1">
      <alignment/>
      <protection locked="0"/>
    </xf>
    <xf numFmtId="10" fontId="0" fillId="35" borderId="0" xfId="51" applyNumberFormat="1" applyFont="1" applyFill="1" applyBorder="1" applyAlignment="1" applyProtection="1">
      <alignment/>
      <protection locked="0"/>
    </xf>
    <xf numFmtId="0" fontId="5" fillId="35" borderId="0" xfId="54" applyFont="1" applyFill="1" applyBorder="1" applyAlignment="1" applyProtection="1">
      <alignment vertical="center"/>
      <protection locked="0"/>
    </xf>
    <xf numFmtId="0" fontId="1" fillId="33" borderId="15" xfId="57" applyFont="1" applyFill="1" applyBorder="1" applyAlignment="1" applyProtection="1">
      <alignment horizontal="left"/>
      <protection locked="0"/>
    </xf>
    <xf numFmtId="0" fontId="6" fillId="35" borderId="0" xfId="54" applyFont="1" applyFill="1" applyAlignment="1" applyProtection="1">
      <alignment horizontal="right"/>
      <protection locked="0"/>
    </xf>
    <xf numFmtId="0" fontId="6" fillId="35" borderId="0" xfId="54" applyFont="1" applyFill="1" applyAlignment="1" applyProtection="1">
      <alignment horizontal="center"/>
      <protection locked="0"/>
    </xf>
    <xf numFmtId="49" fontId="0" fillId="35" borderId="54" xfId="54" applyNumberFormat="1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 horizontal="centerContinuous"/>
      <protection locked="0"/>
    </xf>
    <xf numFmtId="49" fontId="0" fillId="35" borderId="47" xfId="54" applyNumberFormat="1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 horizontal="centerContinuous"/>
      <protection locked="0"/>
    </xf>
    <xf numFmtId="0" fontId="0" fillId="35" borderId="49" xfId="54" applyFont="1" applyFill="1" applyBorder="1" applyProtection="1">
      <alignment/>
      <protection locked="0"/>
    </xf>
    <xf numFmtId="40" fontId="0" fillId="35" borderId="49" xfId="54" applyNumberFormat="1" applyFont="1" applyFill="1" applyBorder="1" applyProtection="1">
      <alignment/>
      <protection locked="0"/>
    </xf>
    <xf numFmtId="0" fontId="0" fillId="35" borderId="50" xfId="54" applyFont="1" applyFill="1" applyBorder="1" applyProtection="1">
      <alignment/>
      <protection locked="0"/>
    </xf>
    <xf numFmtId="0" fontId="1" fillId="35" borderId="24" xfId="54" applyFont="1" applyFill="1" applyBorder="1" applyAlignment="1" applyProtection="1">
      <alignment/>
      <protection locked="0"/>
    </xf>
    <xf numFmtId="0" fontId="4" fillId="35" borderId="11" xfId="54" applyFill="1" applyBorder="1" applyProtection="1">
      <alignment/>
      <protection locked="0"/>
    </xf>
    <xf numFmtId="10" fontId="6" fillId="35" borderId="11" xfId="51" applyNumberFormat="1" applyFont="1" applyFill="1" applyBorder="1" applyAlignment="1" applyProtection="1">
      <alignment horizontal="centerContinuous"/>
      <protection locked="0"/>
    </xf>
    <xf numFmtId="2" fontId="1" fillId="35" borderId="11" xfId="54" applyNumberFormat="1" applyFont="1" applyFill="1" applyBorder="1" applyProtection="1">
      <alignment/>
      <protection locked="0"/>
    </xf>
    <xf numFmtId="0" fontId="1" fillId="36" borderId="0" xfId="54" applyFont="1" applyFill="1" applyBorder="1" applyAlignment="1" applyProtection="1">
      <alignment/>
      <protection locked="0"/>
    </xf>
    <xf numFmtId="0" fontId="1" fillId="36" borderId="0" xfId="54" applyFont="1" applyFill="1" applyBorder="1" applyAlignment="1" applyProtection="1">
      <alignment horizontal="right"/>
      <protection locked="0"/>
    </xf>
    <xf numFmtId="2" fontId="6" fillId="36" borderId="0" xfId="54" applyNumberFormat="1" applyFont="1" applyFill="1" applyBorder="1" applyAlignment="1" applyProtection="1">
      <alignment horizontal="left"/>
      <protection locked="0"/>
    </xf>
    <xf numFmtId="2" fontId="1" fillId="36" borderId="0" xfId="54" applyNumberFormat="1" applyFont="1" applyFill="1" applyBorder="1" applyProtection="1">
      <alignment/>
      <protection locked="0"/>
    </xf>
    <xf numFmtId="43" fontId="0" fillId="34" borderId="0" xfId="48" applyFont="1" applyFill="1" applyBorder="1" applyAlignment="1" applyProtection="1">
      <alignment/>
      <protection locked="0"/>
    </xf>
    <xf numFmtId="43" fontId="1" fillId="36" borderId="0" xfId="48" applyFont="1" applyFill="1" applyBorder="1" applyAlignment="1" applyProtection="1">
      <alignment horizontal="right"/>
      <protection locked="0"/>
    </xf>
    <xf numFmtId="43" fontId="1" fillId="36" borderId="0" xfId="48" applyFont="1" applyFill="1" applyBorder="1" applyAlignment="1" applyProtection="1">
      <alignment/>
      <protection locked="0"/>
    </xf>
    <xf numFmtId="10" fontId="1" fillId="36" borderId="0" xfId="51" applyNumberFormat="1" applyFont="1" applyFill="1" applyBorder="1" applyAlignment="1" applyProtection="1">
      <alignment/>
      <protection locked="0"/>
    </xf>
    <xf numFmtId="0" fontId="1" fillId="36" borderId="0" xfId="54" applyFont="1" applyFill="1" applyBorder="1" applyProtection="1">
      <alignment/>
      <protection locked="0"/>
    </xf>
    <xf numFmtId="0" fontId="0" fillId="35" borderId="34" xfId="54" applyFont="1" applyFill="1" applyBorder="1" applyAlignment="1" applyProtection="1">
      <alignment/>
      <protection locked="0"/>
    </xf>
    <xf numFmtId="0" fontId="0" fillId="35" borderId="12" xfId="54" applyFont="1" applyFill="1" applyBorder="1" applyAlignment="1" applyProtection="1">
      <alignment/>
      <protection locked="0"/>
    </xf>
    <xf numFmtId="0" fontId="0" fillId="35" borderId="35" xfId="54" applyFont="1" applyFill="1" applyBorder="1" applyAlignment="1" applyProtection="1">
      <alignment/>
      <protection locked="0"/>
    </xf>
    <xf numFmtId="0" fontId="0" fillId="35" borderId="0" xfId="54" applyFont="1" applyFill="1" applyBorder="1" applyAlignment="1" applyProtection="1">
      <alignment/>
      <protection locked="0"/>
    </xf>
    <xf numFmtId="0" fontId="0" fillId="35" borderId="54" xfId="54" applyFont="1" applyFill="1" applyBorder="1" applyAlignment="1" applyProtection="1">
      <alignment horizontal="center"/>
      <protection locked="0"/>
    </xf>
    <xf numFmtId="49" fontId="0" fillId="35" borderId="55" xfId="54" applyNumberFormat="1" applyFont="1" applyFill="1" applyBorder="1" applyAlignment="1" applyProtection="1">
      <alignment horizontal="centerContinuous"/>
      <protection locked="0"/>
    </xf>
    <xf numFmtId="0" fontId="0" fillId="35" borderId="56" xfId="54" applyFont="1" applyFill="1" applyBorder="1" applyProtection="1">
      <alignment/>
      <protection locked="0"/>
    </xf>
    <xf numFmtId="0" fontId="0" fillId="34" borderId="56" xfId="57" applyFont="1" applyFill="1" applyBorder="1" applyAlignment="1" applyProtection="1">
      <alignment/>
      <protection locked="0"/>
    </xf>
    <xf numFmtId="0" fontId="0" fillId="35" borderId="57" xfId="54" applyFont="1" applyFill="1" applyBorder="1" applyProtection="1">
      <alignment/>
      <protection locked="0"/>
    </xf>
    <xf numFmtId="0" fontId="0" fillId="35" borderId="55" xfId="54" applyFont="1" applyFill="1" applyBorder="1" applyProtection="1">
      <alignment/>
      <protection locked="0"/>
    </xf>
    <xf numFmtId="49" fontId="0" fillId="35" borderId="43" xfId="54" applyNumberFormat="1" applyFont="1" applyFill="1" applyBorder="1" applyAlignment="1" applyProtection="1">
      <alignment horizontal="center"/>
      <protection locked="0"/>
    </xf>
    <xf numFmtId="0" fontId="0" fillId="34" borderId="44" xfId="57" applyFont="1" applyFill="1" applyBorder="1" applyAlignment="1" applyProtection="1">
      <alignment/>
      <protection locked="0"/>
    </xf>
    <xf numFmtId="49" fontId="0" fillId="36" borderId="43" xfId="54" applyNumberFormat="1" applyFont="1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Continuous"/>
      <protection locked="0"/>
    </xf>
    <xf numFmtId="0" fontId="0" fillId="36" borderId="44" xfId="54" applyFont="1" applyFill="1" applyBorder="1" applyProtection="1">
      <alignment/>
      <protection locked="0"/>
    </xf>
    <xf numFmtId="0" fontId="0" fillId="36" borderId="45" xfId="54" applyFont="1" applyFill="1" applyBorder="1" applyProtection="1">
      <alignment/>
      <protection locked="0"/>
    </xf>
    <xf numFmtId="0" fontId="0" fillId="36" borderId="46" xfId="54" applyFont="1" applyFill="1" applyBorder="1" applyProtection="1">
      <alignment/>
      <protection locked="0"/>
    </xf>
    <xf numFmtId="49" fontId="0" fillId="36" borderId="58" xfId="54" applyNumberFormat="1" applyFont="1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Continuous"/>
      <protection locked="0"/>
    </xf>
    <xf numFmtId="0" fontId="0" fillId="36" borderId="51" xfId="54" applyFont="1" applyFill="1" applyBorder="1" applyProtection="1">
      <alignment/>
      <protection locked="0"/>
    </xf>
    <xf numFmtId="0" fontId="7" fillId="36" borderId="51" xfId="54" applyFont="1" applyFill="1" applyBorder="1" applyAlignment="1" applyProtection="1">
      <alignment vertical="top"/>
      <protection locked="0"/>
    </xf>
    <xf numFmtId="0" fontId="7" fillId="36" borderId="52" xfId="54" applyFont="1" applyFill="1" applyBorder="1" applyAlignment="1" applyProtection="1">
      <alignment horizontal="centerContinuous" vertical="top" wrapText="1"/>
      <protection locked="0"/>
    </xf>
    <xf numFmtId="0" fontId="7" fillId="36" borderId="53" xfId="54" applyFont="1" applyFill="1" applyBorder="1" applyAlignment="1" applyProtection="1">
      <alignment horizontal="centerContinuous" vertical="top" wrapText="1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/>
      <protection locked="0"/>
    </xf>
    <xf numFmtId="0" fontId="0" fillId="36" borderId="13" xfId="54" applyFont="1" applyFill="1" applyBorder="1" applyProtection="1">
      <alignment/>
      <protection locked="0"/>
    </xf>
    <xf numFmtId="0" fontId="0" fillId="35" borderId="13" xfId="54" applyFont="1" applyFill="1" applyBorder="1" applyProtection="1">
      <alignment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6" borderId="17" xfId="54" applyFont="1" applyFill="1" applyBorder="1" applyProtection="1">
      <alignment/>
      <protection locked="0"/>
    </xf>
    <xf numFmtId="0" fontId="0" fillId="35" borderId="0" xfId="54" applyFont="1" applyFill="1" applyBorder="1" applyAlignment="1" applyProtection="1">
      <alignment horizontal="center"/>
      <protection locked="0"/>
    </xf>
    <xf numFmtId="0" fontId="1" fillId="35" borderId="11" xfId="54" applyFont="1" applyFill="1" applyBorder="1" applyProtection="1">
      <alignment/>
      <protection locked="0"/>
    </xf>
    <xf numFmtId="0" fontId="1" fillId="35" borderId="11" xfId="54" applyFont="1" applyFill="1" applyBorder="1" applyAlignment="1" applyProtection="1">
      <alignment horizontal="right"/>
      <protection locked="0"/>
    </xf>
    <xf numFmtId="43" fontId="1" fillId="35" borderId="0" xfId="48" applyFont="1" applyFill="1" applyBorder="1" applyAlignment="1" applyProtection="1">
      <alignment/>
      <protection locked="0"/>
    </xf>
    <xf numFmtId="10" fontId="1" fillId="35" borderId="0" xfId="51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1" fillId="35" borderId="0" xfId="54" applyNumberFormat="1" applyFont="1" applyFill="1" applyBorder="1" applyProtection="1">
      <alignment/>
      <protection locked="0"/>
    </xf>
    <xf numFmtId="0" fontId="1" fillId="35" borderId="0" xfId="54" applyFont="1" applyFill="1" applyBorder="1" applyAlignment="1" applyProtection="1">
      <alignment/>
      <protection locked="0"/>
    </xf>
    <xf numFmtId="40" fontId="1" fillId="35" borderId="0" xfId="54" applyNumberFormat="1" applyFont="1" applyFill="1" applyBorder="1" applyProtection="1">
      <alignment/>
      <protection locked="0"/>
    </xf>
    <xf numFmtId="40" fontId="30" fillId="0" borderId="24" xfId="0" applyNumberFormat="1" applyFont="1" applyBorder="1" applyAlignment="1" applyProtection="1">
      <alignment/>
      <protection locked="0"/>
    </xf>
    <xf numFmtId="184" fontId="30" fillId="0" borderId="0" xfId="0" applyNumberFormat="1" applyFont="1" applyAlignment="1" applyProtection="1">
      <alignment/>
      <protection locked="0"/>
    </xf>
    <xf numFmtId="43" fontId="30" fillId="0" borderId="0" xfId="48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6" fillId="0" borderId="0" xfId="0" applyFont="1" applyFill="1" applyAlignment="1">
      <alignment/>
    </xf>
    <xf numFmtId="185" fontId="0" fillId="33" borderId="59" xfId="48" applyNumberFormat="1" applyFont="1" applyFill="1" applyBorder="1" applyAlignment="1" applyProtection="1">
      <alignment horizontal="centerContinuous"/>
      <protection locked="0"/>
    </xf>
    <xf numFmtId="185" fontId="0" fillId="33" borderId="46" xfId="57" applyNumberFormat="1" applyFont="1" applyFill="1" applyBorder="1" applyProtection="1">
      <alignment/>
      <protection locked="0"/>
    </xf>
    <xf numFmtId="185" fontId="0" fillId="33" borderId="12" xfId="57" applyNumberFormat="1" applyFont="1" applyFill="1" applyBorder="1" applyProtection="1">
      <alignment/>
      <protection/>
    </xf>
    <xf numFmtId="185" fontId="0" fillId="0" borderId="36" xfId="57" applyNumberFormat="1" applyFont="1" applyFill="1" applyBorder="1" applyProtection="1">
      <alignment/>
      <protection locked="0"/>
    </xf>
    <xf numFmtId="185" fontId="0" fillId="35" borderId="46" xfId="54" applyNumberFormat="1" applyFont="1" applyFill="1" applyBorder="1" applyProtection="1">
      <alignment/>
      <protection locked="0"/>
    </xf>
    <xf numFmtId="185" fontId="0" fillId="35" borderId="18" xfId="54" applyNumberFormat="1" applyFont="1" applyFill="1" applyBorder="1" applyProtection="1">
      <alignment/>
      <protection locked="0"/>
    </xf>
    <xf numFmtId="185" fontId="0" fillId="0" borderId="60" xfId="0" applyNumberFormat="1" applyBorder="1" applyAlignment="1" applyProtection="1">
      <alignment/>
      <protection/>
    </xf>
    <xf numFmtId="185" fontId="0" fillId="0" borderId="12" xfId="48" applyNumberFormat="1" applyFont="1" applyBorder="1" applyAlignment="1" applyProtection="1">
      <alignment/>
      <protection/>
    </xf>
    <xf numFmtId="185" fontId="0" fillId="0" borderId="36" xfId="48" applyNumberFormat="1" applyFont="1" applyFill="1" applyBorder="1" applyAlignment="1" applyProtection="1">
      <alignment/>
      <protection locked="0"/>
    </xf>
    <xf numFmtId="185" fontId="0" fillId="35" borderId="53" xfId="54" applyNumberFormat="1" applyFont="1" applyFill="1" applyBorder="1" applyProtection="1">
      <alignment/>
      <protection locked="0"/>
    </xf>
    <xf numFmtId="185" fontId="0" fillId="35" borderId="21" xfId="54" applyNumberFormat="1" applyFont="1" applyFill="1" applyBorder="1" applyProtection="1">
      <alignment/>
      <protection locked="0"/>
    </xf>
    <xf numFmtId="185" fontId="0" fillId="35" borderId="18" xfId="48" applyNumberFormat="1" applyFont="1" applyFill="1" applyBorder="1" applyAlignment="1" applyProtection="1">
      <alignment/>
      <protection locked="0"/>
    </xf>
    <xf numFmtId="185" fontId="0" fillId="0" borderId="20" xfId="55" applyNumberFormat="1" applyFont="1" applyFill="1" applyBorder="1" applyProtection="1">
      <alignment/>
      <protection/>
    </xf>
    <xf numFmtId="185" fontId="0" fillId="0" borderId="0" xfId="48" applyNumberFormat="1" applyFont="1" applyFill="1" applyBorder="1" applyAlignment="1" applyProtection="1">
      <alignment/>
      <protection locked="0"/>
    </xf>
    <xf numFmtId="0" fontId="0" fillId="35" borderId="61" xfId="54" applyFont="1" applyFill="1" applyBorder="1" applyProtection="1">
      <alignment/>
      <protection locked="0"/>
    </xf>
    <xf numFmtId="185" fontId="0" fillId="0" borderId="20" xfId="55" applyNumberFormat="1" applyFont="1" applyFill="1" applyBorder="1" applyProtection="1">
      <alignment/>
      <protection locked="0"/>
    </xf>
    <xf numFmtId="185" fontId="0" fillId="0" borderId="20" xfId="48" applyNumberFormat="1" applyFont="1" applyFill="1" applyBorder="1" applyAlignment="1" applyProtection="1">
      <alignment/>
      <protection locked="0"/>
    </xf>
    <xf numFmtId="185" fontId="1" fillId="0" borderId="20" xfId="55" applyNumberFormat="1" applyFont="1" applyFill="1" applyBorder="1" applyProtection="1">
      <alignment/>
      <protection locked="0"/>
    </xf>
    <xf numFmtId="185" fontId="1" fillId="0" borderId="19" xfId="55" applyNumberFormat="1" applyFont="1" applyFill="1" applyBorder="1" applyProtection="1">
      <alignment/>
      <protection locked="0"/>
    </xf>
    <xf numFmtId="185" fontId="1" fillId="0" borderId="0" xfId="48" applyNumberFormat="1" applyFont="1" applyFill="1" applyBorder="1" applyAlignment="1" applyProtection="1">
      <alignment/>
      <protection locked="0"/>
    </xf>
    <xf numFmtId="185" fontId="0" fillId="0" borderId="21" xfId="55" applyNumberFormat="1" applyFont="1" applyFill="1" applyBorder="1" applyProtection="1">
      <alignment/>
      <protection locked="0"/>
    </xf>
    <xf numFmtId="185" fontId="0" fillId="0" borderId="20" xfId="48" applyNumberFormat="1" applyFont="1" applyFill="1" applyBorder="1" applyAlignment="1" applyProtection="1">
      <alignment horizontal="centerContinuous"/>
      <protection/>
    </xf>
    <xf numFmtId="185" fontId="0" fillId="0" borderId="20" xfId="55" applyNumberFormat="1" applyFont="1" applyFill="1" applyBorder="1" applyAlignment="1" applyProtection="1">
      <alignment horizontal="centerContinuous"/>
      <protection locked="0"/>
    </xf>
    <xf numFmtId="185" fontId="0" fillId="0" borderId="0" xfId="55" applyNumberFormat="1" applyFont="1" applyFill="1" applyBorder="1" applyProtection="1">
      <alignment/>
      <protection locked="0"/>
    </xf>
    <xf numFmtId="185" fontId="1" fillId="0" borderId="35" xfId="55" applyNumberFormat="1" applyFont="1" applyFill="1" applyBorder="1" applyProtection="1">
      <alignment/>
      <protection locked="0"/>
    </xf>
    <xf numFmtId="185" fontId="0" fillId="0" borderId="60" xfId="55" applyNumberFormat="1" applyFont="1" applyFill="1" applyBorder="1" applyProtection="1">
      <alignment/>
      <protection locked="0"/>
    </xf>
    <xf numFmtId="0" fontId="7" fillId="37" borderId="0" xfId="0" applyFont="1" applyFill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186" fontId="7" fillId="38" borderId="35" xfId="48" applyNumberFormat="1" applyFont="1" applyFill="1" applyBorder="1" applyAlignment="1" applyProtection="1">
      <alignment/>
      <protection/>
    </xf>
    <xf numFmtId="185" fontId="7" fillId="38" borderId="0" xfId="48" applyNumberFormat="1" applyFont="1" applyFill="1" applyAlignment="1" applyProtection="1">
      <alignment/>
      <protection/>
    </xf>
    <xf numFmtId="0" fontId="7" fillId="38" borderId="0" xfId="0" applyFont="1" applyFill="1" applyAlignment="1">
      <alignment horizontal="centerContinuous"/>
    </xf>
    <xf numFmtId="185" fontId="7" fillId="38" borderId="35" xfId="0" applyNumberFormat="1" applyFont="1" applyFill="1" applyBorder="1" applyAlignment="1" applyProtection="1">
      <alignment/>
      <protection/>
    </xf>
    <xf numFmtId="185" fontId="7" fillId="38" borderId="0" xfId="0" applyNumberFormat="1" applyFont="1" applyFill="1" applyAlignment="1" applyProtection="1">
      <alignment/>
      <protection/>
    </xf>
    <xf numFmtId="185" fontId="7" fillId="38" borderId="10" xfId="0" applyNumberFormat="1" applyFont="1" applyFill="1" applyBorder="1" applyAlignment="1" applyProtection="1">
      <alignment/>
      <protection/>
    </xf>
    <xf numFmtId="185" fontId="7" fillId="38" borderId="62" xfId="0" applyNumberFormat="1" applyFont="1" applyFill="1" applyBorder="1" applyAlignment="1" applyProtection="1">
      <alignment/>
      <protection/>
    </xf>
    <xf numFmtId="185" fontId="0" fillId="38" borderId="63" xfId="0" applyNumberFormat="1" applyFill="1" applyBorder="1" applyAlignment="1" applyProtection="1">
      <alignment/>
      <protection/>
    </xf>
    <xf numFmtId="10" fontId="0" fillId="38" borderId="0" xfId="51" applyNumberFormat="1" applyFont="1" applyFill="1" applyAlignment="1">
      <alignment horizontal="centerContinuous"/>
    </xf>
    <xf numFmtId="0" fontId="7" fillId="0" borderId="64" xfId="0" applyFont="1" applyFill="1" applyBorder="1" applyAlignment="1">
      <alignment/>
    </xf>
    <xf numFmtId="4" fontId="6" fillId="38" borderId="0" xfId="0" applyNumberFormat="1" applyFont="1" applyFill="1" applyBorder="1" applyAlignment="1" applyProtection="1">
      <alignment horizontal="right"/>
      <protection/>
    </xf>
    <xf numFmtId="4" fontId="6" fillId="38" borderId="0" xfId="0" applyNumberFormat="1" applyFont="1" applyFill="1" applyBorder="1" applyAlignment="1" applyProtection="1">
      <alignment horizontal="right"/>
      <protection locked="0"/>
    </xf>
    <xf numFmtId="4" fontId="6" fillId="38" borderId="12" xfId="0" applyNumberFormat="1" applyFont="1" applyFill="1" applyBorder="1" applyAlignment="1" applyProtection="1">
      <alignment horizontal="right"/>
      <protection/>
    </xf>
    <xf numFmtId="49" fontId="5" fillId="38" borderId="28" xfId="57" applyNumberFormat="1" applyFont="1" applyFill="1" applyBorder="1" applyAlignment="1" applyProtection="1">
      <alignment vertical="center"/>
      <protection locked="0"/>
    </xf>
    <xf numFmtId="0" fontId="5" fillId="38" borderId="28" xfId="57" applyFont="1" applyFill="1" applyBorder="1" applyAlignment="1" applyProtection="1">
      <alignment vertical="center"/>
      <protection locked="0"/>
    </xf>
    <xf numFmtId="0" fontId="5" fillId="38" borderId="62" xfId="57" applyFont="1" applyFill="1" applyBorder="1" applyAlignment="1" applyProtection="1">
      <alignment vertical="center"/>
      <protection locked="0"/>
    </xf>
    <xf numFmtId="0" fontId="5" fillId="38" borderId="28" xfId="57" applyFont="1" applyFill="1" applyBorder="1" applyAlignment="1" applyProtection="1">
      <alignment horizontal="centerContinuous" vertical="center"/>
      <protection locked="0"/>
    </xf>
    <xf numFmtId="43" fontId="5" fillId="38" borderId="28" xfId="48" applyFont="1" applyFill="1" applyBorder="1" applyAlignment="1" applyProtection="1">
      <alignment horizontal="centerContinuous" vertical="center"/>
      <protection locked="0"/>
    </xf>
    <xf numFmtId="10" fontId="5" fillId="38" borderId="28" xfId="51" applyNumberFormat="1" applyFont="1" applyFill="1" applyBorder="1" applyAlignment="1" applyProtection="1">
      <alignment horizontal="centerContinuous" vertical="center"/>
      <protection locked="0"/>
    </xf>
    <xf numFmtId="0" fontId="5" fillId="38" borderId="65" xfId="57" applyFont="1" applyFill="1" applyBorder="1" applyAlignment="1" applyProtection="1">
      <alignment horizontal="centerContinuous" vertical="center"/>
      <protection locked="0"/>
    </xf>
    <xf numFmtId="0" fontId="5" fillId="38" borderId="27" xfId="57" applyFont="1" applyFill="1" applyBorder="1" applyAlignment="1" applyProtection="1">
      <alignment vertical="center"/>
      <protection locked="0"/>
    </xf>
    <xf numFmtId="43" fontId="5" fillId="38" borderId="65" xfId="48" applyFont="1" applyFill="1" applyBorder="1" applyAlignment="1" applyProtection="1">
      <alignment horizontal="centerContinuous" vertical="center"/>
      <protection locked="0"/>
    </xf>
    <xf numFmtId="185" fontId="1" fillId="39" borderId="0" xfId="51" applyNumberFormat="1" applyFont="1" applyFill="1" applyBorder="1" applyAlignment="1" applyProtection="1">
      <alignment horizontal="centerContinuous"/>
      <protection/>
    </xf>
    <xf numFmtId="10" fontId="11" fillId="39" borderId="0" xfId="51" applyNumberFormat="1" applyFont="1" applyFill="1" applyBorder="1" applyAlignment="1" applyProtection="1">
      <alignment horizontal="centerContinuous"/>
      <protection locked="0"/>
    </xf>
    <xf numFmtId="10" fontId="11" fillId="39" borderId="11" xfId="51" applyNumberFormat="1" applyFont="1" applyFill="1" applyBorder="1" applyAlignment="1" applyProtection="1">
      <alignment horizontal="centerContinuous"/>
      <protection/>
    </xf>
    <xf numFmtId="185" fontId="0" fillId="38" borderId="11" xfId="48" applyNumberFormat="1" applyFont="1" applyFill="1" applyBorder="1" applyAlignment="1" applyProtection="1">
      <alignment/>
      <protection/>
    </xf>
    <xf numFmtId="49" fontId="5" fillId="38" borderId="28" xfId="57" applyNumberFormat="1" applyFont="1" applyFill="1" applyBorder="1" applyAlignment="1" applyProtection="1">
      <alignment horizontal="centerContinuous" vertical="center"/>
      <protection locked="0"/>
    </xf>
    <xf numFmtId="0" fontId="0" fillId="38" borderId="27" xfId="57" applyFont="1" applyFill="1" applyBorder="1" applyAlignment="1" applyProtection="1">
      <alignment vertical="center"/>
      <protection locked="0"/>
    </xf>
    <xf numFmtId="0" fontId="0" fillId="38" borderId="28" xfId="57" applyFont="1" applyFill="1" applyBorder="1" applyAlignment="1" applyProtection="1">
      <alignment horizontal="right" vertical="center"/>
      <protection locked="0"/>
    </xf>
    <xf numFmtId="49" fontId="0" fillId="38" borderId="62" xfId="57" applyNumberFormat="1" applyFont="1" applyFill="1" applyBorder="1" applyAlignment="1" applyProtection="1">
      <alignment horizontal="center" vertical="center"/>
      <protection locked="0"/>
    </xf>
    <xf numFmtId="185" fontId="1" fillId="39" borderId="11" xfId="54" applyNumberFormat="1" applyFont="1" applyFill="1" applyBorder="1" applyProtection="1">
      <alignment/>
      <protection/>
    </xf>
    <xf numFmtId="0" fontId="5" fillId="39" borderId="27" xfId="54" applyFont="1" applyFill="1" applyBorder="1" applyAlignment="1" applyProtection="1">
      <alignment horizontal="centerContinuous" vertical="center"/>
      <protection locked="0"/>
    </xf>
    <xf numFmtId="49" fontId="5" fillId="39" borderId="28" xfId="54" applyNumberFormat="1" applyFont="1" applyFill="1" applyBorder="1" applyAlignment="1" applyProtection="1">
      <alignment horizontal="centerContinuous" vertical="center"/>
      <protection locked="0"/>
    </xf>
    <xf numFmtId="0" fontId="5" fillId="39" borderId="28" xfId="54" applyFont="1" applyFill="1" applyBorder="1" applyAlignment="1" applyProtection="1">
      <alignment vertical="center"/>
      <protection locked="0"/>
    </xf>
    <xf numFmtId="0" fontId="5" fillId="39" borderId="62" xfId="54" applyFont="1" applyFill="1" applyBorder="1" applyAlignment="1" applyProtection="1">
      <alignment vertical="center"/>
      <protection locked="0"/>
    </xf>
    <xf numFmtId="10" fontId="11" fillId="39" borderId="11" xfId="51" applyNumberFormat="1" applyFont="1" applyFill="1" applyBorder="1" applyAlignment="1" applyProtection="1">
      <alignment/>
      <protection/>
    </xf>
    <xf numFmtId="185" fontId="1" fillId="39" borderId="33" xfId="54" applyNumberFormat="1" applyFont="1" applyFill="1" applyBorder="1" applyProtection="1">
      <alignment/>
      <protection/>
    </xf>
    <xf numFmtId="0" fontId="5" fillId="38" borderId="27" xfId="57" applyFont="1" applyFill="1" applyBorder="1" applyAlignment="1" applyProtection="1">
      <alignment horizontal="centerContinuous" vertical="center"/>
      <protection locked="0"/>
    </xf>
    <xf numFmtId="40" fontId="0" fillId="38" borderId="20" xfId="55" applyNumberFormat="1" applyFont="1" applyFill="1" applyBorder="1" applyAlignment="1" applyProtection="1">
      <alignment horizontal="centerContinuous"/>
      <protection locked="0"/>
    </xf>
    <xf numFmtId="0" fontId="1" fillId="40" borderId="24" xfId="54" applyFont="1" applyFill="1" applyBorder="1" applyProtection="1">
      <alignment/>
      <protection locked="0"/>
    </xf>
    <xf numFmtId="0" fontId="1" fillId="0" borderId="24" xfId="54" applyFont="1" applyFill="1" applyBorder="1" applyProtection="1">
      <alignment/>
      <protection locked="0"/>
    </xf>
    <xf numFmtId="0" fontId="1" fillId="40" borderId="66" xfId="54" applyFont="1" applyFill="1" applyBorder="1" applyProtection="1">
      <alignment/>
      <protection locked="0"/>
    </xf>
    <xf numFmtId="0" fontId="1" fillId="40" borderId="11" xfId="54" applyFont="1" applyFill="1" applyBorder="1" applyProtection="1">
      <alignment/>
      <protection locked="0"/>
    </xf>
    <xf numFmtId="0" fontId="1" fillId="40" borderId="12" xfId="54" applyFont="1" applyFill="1" applyBorder="1" applyProtection="1">
      <alignment/>
      <protection locked="0"/>
    </xf>
    <xf numFmtId="0" fontId="0" fillId="37" borderId="0" xfId="55" applyFont="1" applyFill="1" applyBorder="1" applyProtection="1">
      <alignment/>
      <protection locked="0"/>
    </xf>
    <xf numFmtId="0" fontId="1" fillId="37" borderId="0" xfId="55" applyFont="1" applyFill="1" applyBorder="1" applyProtection="1">
      <alignment/>
      <protection locked="0"/>
    </xf>
    <xf numFmtId="0" fontId="0" fillId="37" borderId="0" xfId="55" applyFont="1" applyFill="1" applyProtection="1">
      <alignment/>
      <protection locked="0"/>
    </xf>
    <xf numFmtId="0" fontId="0" fillId="37" borderId="0" xfId="55" applyFont="1" applyFill="1" applyBorder="1" applyAlignment="1" applyProtection="1">
      <alignment horizontal="center"/>
      <protection locked="0"/>
    </xf>
    <xf numFmtId="40" fontId="0" fillId="37" borderId="0" xfId="55" applyNumberFormat="1" applyFont="1" applyFill="1" applyBorder="1" applyProtection="1">
      <alignment/>
      <protection locked="0"/>
    </xf>
    <xf numFmtId="0" fontId="0" fillId="37" borderId="0" xfId="55" applyFont="1" applyFill="1" applyBorder="1" applyAlignment="1" applyProtection="1">
      <alignment horizontal="center"/>
      <protection locked="0"/>
    </xf>
    <xf numFmtId="0" fontId="1" fillId="37" borderId="12" xfId="55" applyFont="1" applyFill="1" applyBorder="1" applyAlignment="1" applyProtection="1">
      <alignment horizontal="center"/>
      <protection locked="0"/>
    </xf>
    <xf numFmtId="0" fontId="21" fillId="37" borderId="0" xfId="0" applyFont="1" applyFill="1" applyAlignment="1" applyProtection="1">
      <alignment/>
      <protection locked="0"/>
    </xf>
    <xf numFmtId="0" fontId="21" fillId="37" borderId="23" xfId="55" applyFont="1" applyFill="1" applyBorder="1" applyAlignment="1" applyProtection="1">
      <alignment horizontal="center"/>
      <protection locked="0"/>
    </xf>
    <xf numFmtId="0" fontId="14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57" applyFont="1" applyFill="1" applyProtection="1">
      <alignment/>
      <protection locked="0"/>
    </xf>
    <xf numFmtId="0" fontId="1" fillId="40" borderId="0" xfId="54" applyFont="1" applyFill="1" applyBorder="1" applyProtection="1">
      <alignment/>
      <protection locked="0"/>
    </xf>
    <xf numFmtId="186" fontId="1" fillId="39" borderId="67" xfId="54" applyNumberFormat="1" applyFont="1" applyFill="1" applyBorder="1" applyProtection="1">
      <alignment/>
      <protection/>
    </xf>
    <xf numFmtId="185" fontId="0" fillId="0" borderId="35" xfId="48" applyNumberFormat="1" applyFont="1" applyBorder="1" applyAlignment="1" applyProtection="1">
      <alignment/>
      <protection/>
    </xf>
    <xf numFmtId="186" fontId="1" fillId="39" borderId="68" xfId="54" applyNumberFormat="1" applyFont="1" applyFill="1" applyBorder="1" applyProtection="1">
      <alignment/>
      <protection/>
    </xf>
    <xf numFmtId="185" fontId="0" fillId="35" borderId="50" xfId="54" applyNumberFormat="1" applyFont="1" applyFill="1" applyBorder="1" applyProtection="1">
      <alignment/>
      <protection locked="0"/>
    </xf>
    <xf numFmtId="0" fontId="0" fillId="33" borderId="34" xfId="57" applyFont="1" applyFill="1" applyBorder="1" applyAlignment="1" applyProtection="1">
      <alignment horizontal="centerContinuous"/>
      <protection locked="0"/>
    </xf>
    <xf numFmtId="186" fontId="0" fillId="35" borderId="0" xfId="54" applyNumberFormat="1" applyFont="1" applyFill="1" applyAlignment="1" applyProtection="1">
      <alignment/>
      <protection/>
    </xf>
    <xf numFmtId="0" fontId="1" fillId="35" borderId="0" xfId="54" applyFont="1" applyFill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7" fillId="34" borderId="0" xfId="0" applyFont="1" applyFill="1" applyAlignment="1">
      <alignment/>
    </xf>
    <xf numFmtId="0" fontId="0" fillId="34" borderId="22" xfId="0" applyFill="1" applyBorder="1" applyAlignment="1">
      <alignment/>
    </xf>
    <xf numFmtId="0" fontId="7" fillId="34" borderId="0" xfId="0" applyFont="1" applyFill="1" applyAlignment="1" applyProtection="1">
      <alignment/>
      <protection locked="0"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 horizontal="centerContinuous"/>
      <protection locked="0"/>
    </xf>
    <xf numFmtId="0" fontId="7" fillId="34" borderId="0" xfId="0" applyFont="1" applyFill="1" applyAlignment="1">
      <alignment horizontal="centerContinuous"/>
    </xf>
    <xf numFmtId="0" fontId="7" fillId="34" borderId="0" xfId="0" applyFont="1" applyFill="1" applyAlignment="1" applyProtection="1">
      <alignment horizontal="left"/>
      <protection locked="0"/>
    </xf>
    <xf numFmtId="0" fontId="0" fillId="41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39" xfId="0" applyBorder="1" applyAlignment="1">
      <alignment/>
    </xf>
    <xf numFmtId="9" fontId="0" fillId="0" borderId="0" xfId="0" applyNumberFormat="1" applyBorder="1" applyAlignment="1">
      <alignment horizontal="right"/>
    </xf>
    <xf numFmtId="0" fontId="0" fillId="34" borderId="64" xfId="0" applyFill="1" applyBorder="1" applyAlignment="1">
      <alignment/>
    </xf>
    <xf numFmtId="9" fontId="0" fillId="0" borderId="31" xfId="0" applyNumberFormat="1" applyBorder="1" applyAlignment="1">
      <alignment horizontal="centerContinuous"/>
    </xf>
    <xf numFmtId="9" fontId="0" fillId="0" borderId="64" xfId="0" applyNumberFormat="1" applyBorder="1" applyAlignment="1">
      <alignment horizontal="center"/>
    </xf>
    <xf numFmtId="43" fontId="15" fillId="34" borderId="69" xfId="48" applyFont="1" applyFill="1" applyBorder="1" applyAlignment="1" applyProtection="1">
      <alignment/>
      <protection locked="0"/>
    </xf>
    <xf numFmtId="43" fontId="15" fillId="34" borderId="0" xfId="48" applyFont="1" applyFill="1" applyAlignment="1" applyProtection="1">
      <alignment horizontal="centerContinuous"/>
      <protection locked="0"/>
    </xf>
    <xf numFmtId="0" fontId="0" fillId="34" borderId="0" xfId="0" applyFill="1" applyAlignment="1">
      <alignment horizontal="centerContinuous"/>
    </xf>
    <xf numFmtId="43" fontId="0" fillId="34" borderId="0" xfId="48" applyFill="1" applyAlignment="1">
      <alignment horizontal="centerContinuous"/>
    </xf>
    <xf numFmtId="0" fontId="0" fillId="34" borderId="0" xfId="0" applyFill="1" applyBorder="1" applyAlignment="1">
      <alignment horizontal="center"/>
    </xf>
    <xf numFmtId="41" fontId="0" fillId="34" borderId="0" xfId="0" applyNumberFormat="1" applyFill="1" applyBorder="1" applyAlignment="1" applyProtection="1">
      <alignment horizontal="right"/>
      <protection locked="0"/>
    </xf>
    <xf numFmtId="0" fontId="0" fillId="34" borderId="22" xfId="0" applyFill="1" applyBorder="1" applyAlignment="1">
      <alignment/>
    </xf>
    <xf numFmtId="40" fontId="0" fillId="33" borderId="0" xfId="56" applyNumberFormat="1" applyFont="1" applyFill="1" applyBorder="1" applyAlignment="1">
      <alignment horizontal="centerContinuous"/>
      <protection/>
    </xf>
    <xf numFmtId="179" fontId="0" fillId="33" borderId="0" xfId="56" applyNumberFormat="1" applyFont="1" applyFill="1" applyBorder="1" applyAlignment="1">
      <alignment horizontal="centerContinuous"/>
      <protection/>
    </xf>
    <xf numFmtId="187" fontId="0" fillId="34" borderId="22" xfId="48" applyNumberFormat="1" applyFont="1" applyFill="1" applyBorder="1" applyAlignment="1">
      <alignment horizontal="center"/>
    </xf>
    <xf numFmtId="187" fontId="0" fillId="34" borderId="22" xfId="48" applyNumberFormat="1" applyFont="1" applyFill="1" applyBorder="1" applyAlignment="1">
      <alignment/>
    </xf>
    <xf numFmtId="0" fontId="0" fillId="33" borderId="14" xfId="57" applyFont="1" applyFill="1" applyBorder="1" applyProtection="1">
      <alignment/>
      <protection locked="0"/>
    </xf>
    <xf numFmtId="49" fontId="0" fillId="33" borderId="15" xfId="57" applyNumberFormat="1" applyFont="1" applyFill="1" applyBorder="1" applyProtection="1">
      <alignment/>
      <protection locked="0"/>
    </xf>
    <xf numFmtId="0" fontId="0" fillId="33" borderId="15" xfId="57" applyFont="1" applyFill="1" applyBorder="1" applyProtection="1">
      <alignment/>
      <protection locked="0"/>
    </xf>
    <xf numFmtId="0" fontId="0" fillId="0" borderId="15" xfId="57" applyFont="1" applyFill="1" applyBorder="1" applyProtection="1">
      <alignment/>
      <protection locked="0"/>
    </xf>
    <xf numFmtId="0" fontId="7" fillId="34" borderId="17" xfId="0" applyFont="1" applyFill="1" applyBorder="1" applyAlignment="1" applyProtection="1">
      <alignment/>
      <protection locked="0"/>
    </xf>
    <xf numFmtId="0" fontId="0" fillId="33" borderId="16" xfId="57" applyFont="1" applyFill="1" applyBorder="1" applyProtection="1">
      <alignment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 wrapText="1"/>
      <protection locked="0"/>
    </xf>
    <xf numFmtId="0" fontId="6" fillId="33" borderId="0" xfId="56" applyFont="1" applyFill="1" applyAlignment="1">
      <alignment horizontal="centerContinuous"/>
      <protection/>
    </xf>
    <xf numFmtId="0" fontId="6" fillId="33" borderId="0" xfId="56" applyFont="1" applyFill="1" applyAlignment="1">
      <alignment horizontal="center"/>
      <protection/>
    </xf>
    <xf numFmtId="190" fontId="0" fillId="38" borderId="20" xfId="55" applyNumberFormat="1" applyFont="1" applyFill="1" applyBorder="1" applyProtection="1">
      <alignment/>
      <protection/>
    </xf>
    <xf numFmtId="38" fontId="0" fillId="38" borderId="20" xfId="55" applyNumberFormat="1" applyFont="1" applyFill="1" applyBorder="1" applyAlignment="1" applyProtection="1">
      <alignment horizontal="centerContinuous"/>
      <protection/>
    </xf>
    <xf numFmtId="38" fontId="0" fillId="38" borderId="20" xfId="55" applyNumberFormat="1" applyFont="1" applyFill="1" applyBorder="1" applyProtection="1">
      <alignment/>
      <protection/>
    </xf>
    <xf numFmtId="190" fontId="0" fillId="0" borderId="20" xfId="55" applyNumberFormat="1" applyFont="1" applyFill="1" applyBorder="1" applyProtection="1">
      <alignment/>
      <protection locked="0"/>
    </xf>
    <xf numFmtId="190" fontId="1" fillId="0" borderId="61" xfId="0" applyNumberFormat="1" applyFont="1" applyBorder="1" applyAlignment="1" applyProtection="1">
      <alignment/>
      <protection locked="0"/>
    </xf>
    <xf numFmtId="190" fontId="1" fillId="0" borderId="0" xfId="0" applyNumberFormat="1" applyFont="1" applyBorder="1" applyAlignment="1" applyProtection="1">
      <alignment/>
      <protection locked="0"/>
    </xf>
    <xf numFmtId="190" fontId="1" fillId="0" borderId="28" xfId="0" applyNumberFormat="1" applyFont="1" applyBorder="1" applyAlignment="1" applyProtection="1">
      <alignment/>
      <protection locked="0"/>
    </xf>
    <xf numFmtId="190" fontId="0" fillId="0" borderId="0" xfId="0" applyNumberFormat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39" fillId="34" borderId="15" xfId="0" applyFont="1" applyFill="1" applyBorder="1" applyAlignment="1">
      <alignment horizontal="left" vertical="top" indent="1"/>
    </xf>
    <xf numFmtId="0" fontId="0" fillId="34" borderId="40" xfId="0" applyFill="1" applyBorder="1" applyAlignment="1">
      <alignment horizontal="center"/>
    </xf>
    <xf numFmtId="0" fontId="40" fillId="34" borderId="10" xfId="0" applyFont="1" applyFill="1" applyBorder="1" applyAlignment="1">
      <alignment horizontal="left" vertical="top" indent="2"/>
    </xf>
    <xf numFmtId="0" fontId="0" fillId="34" borderId="10" xfId="0" applyFill="1" applyBorder="1" applyAlignment="1">
      <alignment horizontal="right" vertical="center"/>
    </xf>
    <xf numFmtId="0" fontId="42" fillId="34" borderId="42" xfId="0" applyFont="1" applyFill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41" fillId="34" borderId="0" xfId="0" applyFont="1" applyFill="1" applyBorder="1" applyAlignment="1">
      <alignment horizontal="left" vertical="center" indent="2"/>
    </xf>
    <xf numFmtId="0" fontId="0" fillId="34" borderId="0" xfId="0" applyFont="1" applyFill="1" applyBorder="1" applyAlignment="1">
      <alignment horizontal="left" vertical="center" indent="2"/>
    </xf>
    <xf numFmtId="0" fontId="0" fillId="34" borderId="0" xfId="0" applyFill="1" applyBorder="1" applyAlignment="1">
      <alignment horizontal="right" vertical="center"/>
    </xf>
    <xf numFmtId="0" fontId="42" fillId="34" borderId="41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top" indent="2"/>
    </xf>
    <xf numFmtId="187" fontId="40" fillId="34" borderId="42" xfId="0" applyNumberFormat="1" applyFont="1" applyFill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39" fillId="34" borderId="12" xfId="0" applyFont="1" applyFill="1" applyBorder="1" applyAlignment="1">
      <alignment horizontal="left" vertical="center" indent="2"/>
    </xf>
    <xf numFmtId="0" fontId="0" fillId="34" borderId="12" xfId="0" applyFill="1" applyBorder="1" applyAlignment="1">
      <alignment/>
    </xf>
    <xf numFmtId="187" fontId="39" fillId="34" borderId="4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 vertical="center" indent="2"/>
    </xf>
    <xf numFmtId="0" fontId="6" fillId="0" borderId="0" xfId="0" applyFont="1" applyAlignment="1">
      <alignment/>
    </xf>
    <xf numFmtId="43" fontId="15" fillId="34" borderId="0" xfId="48" applyFont="1" applyFill="1" applyAlignment="1" applyProtection="1">
      <alignment horizontal="center"/>
      <protection locked="0"/>
    </xf>
    <xf numFmtId="0" fontId="7" fillId="38" borderId="0" xfId="0" applyFont="1" applyFill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90" fontId="1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10" fillId="0" borderId="0" xfId="53" applyFont="1" applyBorder="1" applyAlignment="1">
      <alignment horizontal="centerContinuous"/>
      <protection/>
    </xf>
    <xf numFmtId="0" fontId="0" fillId="0" borderId="0" xfId="53" applyBorder="1" applyAlignment="1">
      <alignment horizontal="centerContinuous"/>
      <protection/>
    </xf>
    <xf numFmtId="0" fontId="12" fillId="0" borderId="0" xfId="53" applyFont="1" applyBorder="1" applyAlignment="1">
      <alignment horizontal="centerContinuous"/>
      <protection/>
    </xf>
    <xf numFmtId="0" fontId="7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0" fontId="6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8" fillId="0" borderId="0" xfId="53" applyFont="1" applyAlignment="1">
      <alignment horizontal="centerContinuous"/>
      <protection/>
    </xf>
    <xf numFmtId="0" fontId="0" fillId="0" borderId="0" xfId="53" applyAlignment="1">
      <alignment horizontal="centerContinuous"/>
      <protection/>
    </xf>
    <xf numFmtId="0" fontId="7" fillId="0" borderId="0" xfId="53" applyFont="1">
      <alignment/>
      <protection/>
    </xf>
    <xf numFmtId="0" fontId="7" fillId="34" borderId="34" xfId="53" applyFont="1" applyFill="1" applyBorder="1">
      <alignment/>
      <protection/>
    </xf>
    <xf numFmtId="0" fontId="7" fillId="34" borderId="12" xfId="53" applyFont="1" applyFill="1" applyBorder="1">
      <alignment/>
      <protection/>
    </xf>
    <xf numFmtId="0" fontId="7" fillId="0" borderId="12" xfId="53" applyFont="1" applyBorder="1">
      <alignment/>
      <protection/>
    </xf>
    <xf numFmtId="0" fontId="7" fillId="34" borderId="12" xfId="53" applyFont="1" applyFill="1" applyBorder="1" applyAlignment="1">
      <alignment vertical="center"/>
      <protection/>
    </xf>
    <xf numFmtId="0" fontId="7" fillId="0" borderId="12" xfId="53" applyFont="1" applyBorder="1" applyAlignment="1">
      <alignment vertical="center"/>
      <protection/>
    </xf>
    <xf numFmtId="0" fontId="7" fillId="0" borderId="35" xfId="53" applyFont="1" applyBorder="1">
      <alignment/>
      <protection/>
    </xf>
    <xf numFmtId="0" fontId="7" fillId="0" borderId="13" xfId="53" applyFont="1" applyBorder="1" applyAlignment="1">
      <alignment vertical="center"/>
      <protection/>
    </xf>
    <xf numFmtId="0" fontId="6" fillId="34" borderId="0" xfId="53" applyFont="1" applyFill="1" applyBorder="1" applyAlignment="1">
      <alignment vertical="center"/>
      <protection/>
    </xf>
    <xf numFmtId="0" fontId="7" fillId="0" borderId="34" xfId="53" applyFont="1" applyBorder="1" applyAlignment="1">
      <alignment vertical="center"/>
      <protection/>
    </xf>
    <xf numFmtId="0" fontId="7" fillId="0" borderId="10" xfId="53" applyFont="1" applyBorder="1">
      <alignment/>
      <protection/>
    </xf>
    <xf numFmtId="0" fontId="6" fillId="34" borderId="19" xfId="53" applyFont="1" applyFill="1" applyBorder="1" applyAlignment="1">
      <alignment vertical="center"/>
      <protection/>
    </xf>
    <xf numFmtId="0" fontId="7" fillId="0" borderId="34" xfId="53" applyFont="1" applyBorder="1">
      <alignment/>
      <protection/>
    </xf>
    <xf numFmtId="0" fontId="7" fillId="34" borderId="35" xfId="53" applyFont="1" applyFill="1" applyBorder="1">
      <alignment/>
      <protection/>
    </xf>
    <xf numFmtId="0" fontId="7" fillId="0" borderId="0" xfId="53" applyFont="1" applyAlignment="1">
      <alignment horizontal="center"/>
      <protection/>
    </xf>
    <xf numFmtId="0" fontId="19" fillId="0" borderId="0" xfId="53" applyFont="1" applyAlignment="1">
      <alignment horizontal="centerContinuous"/>
      <protection/>
    </xf>
    <xf numFmtId="0" fontId="7" fillId="34" borderId="0" xfId="53" applyFont="1" applyFill="1">
      <alignment/>
      <protection/>
    </xf>
    <xf numFmtId="0" fontId="7" fillId="0" borderId="0" xfId="53" applyFont="1" applyAlignment="1">
      <alignment horizontal="right" vertical="center"/>
      <protection/>
    </xf>
    <xf numFmtId="0" fontId="7" fillId="0" borderId="20" xfId="53" applyFont="1" applyBorder="1">
      <alignment/>
      <protection/>
    </xf>
    <xf numFmtId="0" fontId="15" fillId="0" borderId="0" xfId="53" applyFont="1">
      <alignment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left" vertical="center"/>
      <protection/>
    </xf>
    <xf numFmtId="0" fontId="15" fillId="0" borderId="0" xfId="53" applyFont="1" applyAlignment="1">
      <alignment vertical="center"/>
      <protection/>
    </xf>
    <xf numFmtId="0" fontId="7" fillId="0" borderId="0" xfId="53" applyFont="1" applyAlignment="1">
      <alignment horizontal="centerContinuous"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0" fillId="0" borderId="16" xfId="53" applyBorder="1">
      <alignment/>
      <protection/>
    </xf>
    <xf numFmtId="0" fontId="19" fillId="0" borderId="13" xfId="53" applyFont="1" applyBorder="1">
      <alignment/>
      <protection/>
    </xf>
    <xf numFmtId="0" fontId="0" fillId="0" borderId="19" xfId="53" applyBorder="1">
      <alignment/>
      <protection/>
    </xf>
    <xf numFmtId="0" fontId="0" fillId="0" borderId="13" xfId="53" applyBorder="1">
      <alignment/>
      <protection/>
    </xf>
    <xf numFmtId="0" fontId="0" fillId="0" borderId="20" xfId="53" applyBorder="1">
      <alignment/>
      <protection/>
    </xf>
    <xf numFmtId="0" fontId="0" fillId="0" borderId="21" xfId="53" applyBorder="1">
      <alignment/>
      <protection/>
    </xf>
    <xf numFmtId="0" fontId="0" fillId="0" borderId="17" xfId="53" applyBorder="1">
      <alignment/>
      <protection/>
    </xf>
    <xf numFmtId="0" fontId="0" fillId="0" borderId="10" xfId="53" applyBorder="1">
      <alignment/>
      <protection/>
    </xf>
    <xf numFmtId="0" fontId="0" fillId="0" borderId="18" xfId="53" applyBorder="1">
      <alignment/>
      <protection/>
    </xf>
    <xf numFmtId="0" fontId="19" fillId="0" borderId="0" xfId="53" applyFont="1">
      <alignment/>
      <protection/>
    </xf>
    <xf numFmtId="0" fontId="0" fillId="0" borderId="34" xfId="53" applyBorder="1">
      <alignment/>
      <protection/>
    </xf>
    <xf numFmtId="0" fontId="0" fillId="0" borderId="12" xfId="53" applyBorder="1">
      <alignment/>
      <protection/>
    </xf>
    <xf numFmtId="0" fontId="0" fillId="0" borderId="35" xfId="53" applyBorder="1">
      <alignment/>
      <protection/>
    </xf>
    <xf numFmtId="0" fontId="0" fillId="0" borderId="0" xfId="53" applyBorder="1" applyAlignment="1">
      <alignment/>
      <protection/>
    </xf>
    <xf numFmtId="0" fontId="0" fillId="0" borderId="12" xfId="53" applyBorder="1" applyAlignment="1">
      <alignment horizontal="centerContinuous"/>
      <protection/>
    </xf>
    <xf numFmtId="0" fontId="0" fillId="0" borderId="0" xfId="53" applyAlignment="1">
      <alignment horizontal="right"/>
      <protection/>
    </xf>
    <xf numFmtId="0" fontId="0" fillId="0" borderId="22" xfId="53" applyBorder="1">
      <alignment/>
      <protection/>
    </xf>
    <xf numFmtId="0" fontId="19" fillId="0" borderId="0" xfId="53" applyFont="1" applyBorder="1">
      <alignment/>
      <protection/>
    </xf>
    <xf numFmtId="0" fontId="0" fillId="0" borderId="12" xfId="53" applyBorder="1" applyAlignment="1">
      <alignment horizontal="right"/>
      <protection/>
    </xf>
    <xf numFmtId="0" fontId="0" fillId="0" borderId="0" xfId="53" applyBorder="1" applyAlignment="1">
      <alignment horizontal="right"/>
      <protection/>
    </xf>
    <xf numFmtId="0" fontId="0" fillId="0" borderId="14" xfId="53" applyFont="1" applyBorder="1">
      <alignment/>
      <protection/>
    </xf>
    <xf numFmtId="0" fontId="0" fillId="0" borderId="15" xfId="53" applyBorder="1" applyAlignment="1">
      <alignment horizontal="left" wrapText="1"/>
      <protection/>
    </xf>
    <xf numFmtId="0" fontId="0" fillId="0" borderId="13" xfId="53" applyFont="1" applyBorder="1">
      <alignment/>
      <protection/>
    </xf>
    <xf numFmtId="0" fontId="0" fillId="0" borderId="0" xfId="53" applyBorder="1" applyAlignment="1">
      <alignment horizontal="left" wrapText="1"/>
      <protection/>
    </xf>
    <xf numFmtId="0" fontId="6" fillId="0" borderId="0" xfId="53" applyFont="1" applyAlignment="1">
      <alignment horizontal="centerContinuous" vertical="top"/>
      <protection/>
    </xf>
    <xf numFmtId="0" fontId="0" fillId="0" borderId="0" xfId="53" applyAlignment="1">
      <alignment horizontal="centerContinuous" vertical="top"/>
      <protection/>
    </xf>
    <xf numFmtId="0" fontId="7" fillId="0" borderId="0" xfId="53" applyFont="1" applyAlignment="1">
      <alignment/>
      <protection/>
    </xf>
    <xf numFmtId="0" fontId="12" fillId="0" borderId="0" xfId="53" applyFont="1" applyAlignment="1">
      <alignment vertical="center"/>
      <protection/>
    </xf>
    <xf numFmtId="1" fontId="7" fillId="0" borderId="0" xfId="0" applyNumberFormat="1" applyFont="1" applyAlignment="1">
      <alignment/>
    </xf>
    <xf numFmtId="0" fontId="1" fillId="0" borderId="0" xfId="53" applyFont="1" applyAlignment="1">
      <alignment vertical="center"/>
      <protection/>
    </xf>
    <xf numFmtId="0" fontId="7" fillId="0" borderId="15" xfId="53" applyFont="1" applyBorder="1">
      <alignment/>
      <protection/>
    </xf>
    <xf numFmtId="0" fontId="0" fillId="34" borderId="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/>
    </xf>
    <xf numFmtId="0" fontId="42" fillId="34" borderId="41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4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5" fillId="34" borderId="19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vertical="center"/>
    </xf>
    <xf numFmtId="43" fontId="7" fillId="0" borderId="0" xfId="48" applyFont="1" applyFill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 vertical="center"/>
    </xf>
    <xf numFmtId="0" fontId="0" fillId="0" borderId="34" xfId="53" applyBorder="1" applyAlignment="1">
      <alignment vertical="center"/>
      <protection/>
    </xf>
    <xf numFmtId="0" fontId="0" fillId="0" borderId="34" xfId="53" applyFont="1" applyBorder="1" applyAlignment="1">
      <alignment vertical="center"/>
      <protection/>
    </xf>
    <xf numFmtId="0" fontId="0" fillId="0" borderId="35" xfId="53" applyFont="1" applyBorder="1" applyAlignment="1">
      <alignment vertical="center"/>
      <protection/>
    </xf>
    <xf numFmtId="0" fontId="0" fillId="0" borderId="12" xfId="53" applyFont="1" applyBorder="1" applyAlignment="1">
      <alignment vertical="center"/>
      <protection/>
    </xf>
    <xf numFmtId="0" fontId="0" fillId="0" borderId="12" xfId="53" applyBorder="1" applyAlignment="1">
      <alignment vertical="center"/>
      <protection/>
    </xf>
    <xf numFmtId="0" fontId="0" fillId="0" borderId="13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8" borderId="0" xfId="53" applyFill="1" applyBorder="1" applyAlignment="1">
      <alignment horizontal="left"/>
      <protection/>
    </xf>
    <xf numFmtId="0" fontId="7" fillId="0" borderId="34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35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6" fillId="0" borderId="70" xfId="53" applyFont="1" applyBorder="1" applyAlignment="1">
      <alignment horizontal="center" vertical="top" wrapText="1"/>
      <protection/>
    </xf>
    <xf numFmtId="0" fontId="0" fillId="0" borderId="34" xfId="53" applyBorder="1" applyAlignment="1">
      <alignment horizontal="center" vertical="center"/>
      <protection/>
    </xf>
    <xf numFmtId="0" fontId="0" fillId="0" borderId="12" xfId="53" applyBorder="1" applyAlignment="1">
      <alignment horizontal="center" vertical="center"/>
      <protection/>
    </xf>
    <xf numFmtId="0" fontId="0" fillId="34" borderId="22" xfId="0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41" fillId="34" borderId="0" xfId="0" applyFont="1" applyFill="1" applyBorder="1" applyAlignment="1">
      <alignment horizontal="left" vertical="center" wrapText="1" indent="2"/>
    </xf>
    <xf numFmtId="0" fontId="38" fillId="34" borderId="0" xfId="0" applyFont="1" applyFill="1" applyAlignment="1">
      <alignment horizontal="center"/>
    </xf>
    <xf numFmtId="0" fontId="45" fillId="34" borderId="0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/>
    </xf>
    <xf numFmtId="0" fontId="0" fillId="34" borderId="10" xfId="0" applyFill="1" applyBorder="1" applyAlignment="1">
      <alignment horizontal="left" vertical="top" wrapText="1"/>
    </xf>
    <xf numFmtId="0" fontId="43" fillId="34" borderId="0" xfId="0" applyFont="1" applyFill="1" applyBorder="1" applyAlignment="1">
      <alignment horizontal="center" vertical="center" wrapText="1"/>
    </xf>
    <xf numFmtId="43" fontId="15" fillId="34" borderId="0" xfId="48" applyFont="1" applyFill="1" applyAlignment="1" applyProtection="1">
      <alignment horizontal="center"/>
      <protection locked="0"/>
    </xf>
    <xf numFmtId="2" fontId="7" fillId="38" borderId="0" xfId="0" applyNumberFormat="1" applyFont="1" applyFill="1" applyAlignment="1" applyProtection="1">
      <alignment horizontal="right" vertical="center"/>
      <protection locked="0"/>
    </xf>
    <xf numFmtId="0" fontId="7" fillId="38" borderId="0" xfId="0" applyFont="1" applyFill="1" applyAlignment="1" applyProtection="1">
      <alignment horizontal="center"/>
      <protection locked="0"/>
    </xf>
    <xf numFmtId="2" fontId="7" fillId="38" borderId="12" xfId="0" applyNumberFormat="1" applyFont="1" applyFill="1" applyBorder="1" applyAlignment="1" applyProtection="1">
      <alignment horizontal="right" vertical="center"/>
      <protection/>
    </xf>
    <xf numFmtId="2" fontId="7" fillId="38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34" xfId="57" applyFont="1" applyFill="1" applyBorder="1" applyAlignment="1" applyProtection="1">
      <alignment horizontal="center"/>
      <protection locked="0"/>
    </xf>
    <xf numFmtId="0" fontId="0" fillId="33" borderId="35" xfId="57" applyFont="1" applyFill="1" applyBorder="1" applyAlignment="1" applyProtection="1">
      <alignment horizontal="center"/>
      <protection locked="0"/>
    </xf>
    <xf numFmtId="185" fontId="0" fillId="0" borderId="20" xfId="55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5b-S2" xfId="54"/>
    <cellStyle name="Standard_5b-S3" xfId="55"/>
    <cellStyle name="Standard_5b-S4" xfId="56"/>
    <cellStyle name="Standard_WBF 5b-S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3</xdr:row>
      <xdr:rowOff>0</xdr:rowOff>
    </xdr:from>
    <xdr:to>
      <xdr:col>36</xdr:col>
      <xdr:colOff>161925</xdr:colOff>
      <xdr:row>5</xdr:row>
      <xdr:rowOff>114300</xdr:rowOff>
    </xdr:to>
    <xdr:sp>
      <xdr:nvSpPr>
        <xdr:cNvPr id="1" name="Text 17"/>
        <xdr:cNvSpPr txBox="1">
          <a:spLocks noChangeArrowheads="1"/>
        </xdr:cNvSpPr>
      </xdr:nvSpPr>
      <xdr:spPr>
        <a:xfrm>
          <a:off x="5514975" y="228600"/>
          <a:ext cx="866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WBF 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fach)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47625</xdr:colOff>
      <xdr:row>1</xdr:row>
      <xdr:rowOff>104775</xdr:rowOff>
    </xdr:from>
    <xdr:ext cx="809625" cy="438150"/>
    <xdr:sp>
      <xdr:nvSpPr>
        <xdr:cNvPr id="1" name="Text 1"/>
        <xdr:cNvSpPr txBox="1">
          <a:spLocks noChangeArrowheads="1"/>
        </xdr:cNvSpPr>
      </xdr:nvSpPr>
      <xdr:spPr>
        <a:xfrm>
          <a:off x="5562600" y="171450"/>
          <a:ext cx="809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WBF 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(1fach)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19050</xdr:rowOff>
    </xdr:from>
    <xdr:to>
      <xdr:col>6</xdr:col>
      <xdr:colOff>561975</xdr:colOff>
      <xdr:row>6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57150"/>
          <a:ext cx="1752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314325</xdr:colOff>
      <xdr:row>1</xdr:row>
      <xdr:rowOff>85725</xdr:rowOff>
    </xdr:from>
    <xdr:ext cx="847725" cy="476250"/>
    <xdr:sp>
      <xdr:nvSpPr>
        <xdr:cNvPr id="1" name="Text 1"/>
        <xdr:cNvSpPr txBox="1">
          <a:spLocks noChangeArrowheads="1"/>
        </xdr:cNvSpPr>
      </xdr:nvSpPr>
      <xdr:spPr>
        <a:xfrm>
          <a:off x="5534025" y="123825"/>
          <a:ext cx="847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WBF 4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fach)</a:t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104775</xdr:colOff>
      <xdr:row>19</xdr:row>
      <xdr:rowOff>0</xdr:rowOff>
    </xdr:to>
    <xdr:sp>
      <xdr:nvSpPr>
        <xdr:cNvPr id="2" name="Line 9"/>
        <xdr:cNvSpPr>
          <a:spLocks/>
        </xdr:cNvSpPr>
      </xdr:nvSpPr>
      <xdr:spPr>
        <a:xfrm>
          <a:off x="1095375" y="259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2</xdr:col>
      <xdr:colOff>114300</xdr:colOff>
      <xdr:row>22</xdr:row>
      <xdr:rowOff>28575</xdr:rowOff>
    </xdr:to>
    <xdr:sp>
      <xdr:nvSpPr>
        <xdr:cNvPr id="3" name="Line 10"/>
        <xdr:cNvSpPr>
          <a:spLocks/>
        </xdr:cNvSpPr>
      </xdr:nvSpPr>
      <xdr:spPr>
        <a:xfrm>
          <a:off x="1104900" y="31908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Line 14"/>
        <xdr:cNvSpPr>
          <a:spLocks/>
        </xdr:cNvSpPr>
      </xdr:nvSpPr>
      <xdr:spPr>
        <a:xfrm>
          <a:off x="2705100" y="2590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22</xdr:row>
      <xdr:rowOff>28575</xdr:rowOff>
    </xdr:from>
    <xdr:to>
      <xdr:col>7</xdr:col>
      <xdr:colOff>0</xdr:colOff>
      <xdr:row>22</xdr:row>
      <xdr:rowOff>28575</xdr:rowOff>
    </xdr:to>
    <xdr:sp>
      <xdr:nvSpPr>
        <xdr:cNvPr id="5" name="Line 15"/>
        <xdr:cNvSpPr>
          <a:spLocks/>
        </xdr:cNvSpPr>
      </xdr:nvSpPr>
      <xdr:spPr>
        <a:xfrm>
          <a:off x="2705100" y="3190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76200</xdr:rowOff>
    </xdr:from>
    <xdr:to>
      <xdr:col>6</xdr:col>
      <xdr:colOff>247650</xdr:colOff>
      <xdr:row>20</xdr:row>
      <xdr:rowOff>76200</xdr:rowOff>
    </xdr:to>
    <xdr:sp>
      <xdr:nvSpPr>
        <xdr:cNvPr id="6" name="Line 21"/>
        <xdr:cNvSpPr>
          <a:spLocks/>
        </xdr:cNvSpPr>
      </xdr:nvSpPr>
      <xdr:spPr>
        <a:xfrm>
          <a:off x="1419225" y="2857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1</xdr:row>
      <xdr:rowOff>104775</xdr:rowOff>
    </xdr:from>
    <xdr:ext cx="676275" cy="371475"/>
    <xdr:sp>
      <xdr:nvSpPr>
        <xdr:cNvPr id="1" name="Text 2"/>
        <xdr:cNvSpPr txBox="1">
          <a:spLocks noChangeArrowheads="1"/>
        </xdr:cNvSpPr>
      </xdr:nvSpPr>
      <xdr:spPr>
        <a:xfrm>
          <a:off x="5410200" y="142875"/>
          <a:ext cx="676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WBF 5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fach)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7"/>
  <sheetViews>
    <sheetView showZeros="0" tabSelected="1" zoomScale="110" zoomScaleNormal="110" zoomScalePageLayoutView="0" workbookViewId="0" topLeftCell="A1">
      <selection activeCell="A8" sqref="A8"/>
    </sheetView>
  </sheetViews>
  <sheetFormatPr defaultColWidth="11.421875" defaultRowHeight="12.75"/>
  <cols>
    <col min="1" max="14" width="2.7109375" style="727" customWidth="1"/>
    <col min="15" max="15" width="2.421875" style="727" customWidth="1"/>
    <col min="16" max="21" width="2.7109375" style="727" customWidth="1"/>
    <col min="22" max="23" width="1.421875" style="727" customWidth="1"/>
    <col min="24" max="31" width="2.7109375" style="727" customWidth="1"/>
    <col min="32" max="32" width="1.1484375" style="727" customWidth="1"/>
    <col min="33" max="38" width="2.7109375" style="727" customWidth="1"/>
    <col min="39" max="16384" width="11.421875" style="727" customWidth="1"/>
  </cols>
  <sheetData>
    <row r="1" spans="1:38" ht="13.5">
      <c r="A1" s="726" t="s">
        <v>432</v>
      </c>
      <c r="S1" s="728"/>
      <c r="T1" s="728"/>
      <c r="U1" s="729"/>
      <c r="V1" s="730"/>
      <c r="W1" s="730"/>
      <c r="X1" s="730"/>
      <c r="Y1" s="730"/>
      <c r="Z1" s="730"/>
      <c r="AA1" s="730"/>
      <c r="AB1" s="730"/>
      <c r="AC1" s="730"/>
      <c r="AD1" s="731" t="s">
        <v>0</v>
      </c>
      <c r="AE1" s="730"/>
      <c r="AF1" s="730"/>
      <c r="AG1" s="730"/>
      <c r="AH1" s="730"/>
      <c r="AI1" s="730"/>
      <c r="AJ1" s="730"/>
      <c r="AK1" s="730"/>
      <c r="AL1" s="728"/>
    </row>
    <row r="2" spans="1:20" s="728" customFormat="1" ht="1.5" customHeight="1">
      <c r="A2" s="732"/>
      <c r="T2" s="733"/>
    </row>
    <row r="3" s="728" customFormat="1" ht="3" customHeight="1">
      <c r="U3" s="734"/>
    </row>
    <row r="4" spans="19:37" ht="12.75"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  <c r="AK4" s="728"/>
    </row>
    <row r="5" spans="1:37" ht="12.75">
      <c r="A5" s="795" t="s">
        <v>1</v>
      </c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728"/>
      <c r="AF5" s="728"/>
      <c r="AG5" s="728"/>
      <c r="AH5" s="728"/>
      <c r="AI5" s="728"/>
      <c r="AJ5" s="728"/>
      <c r="AK5" s="728"/>
    </row>
    <row r="6" spans="1:37" ht="13.5">
      <c r="A6" s="736" t="s">
        <v>2</v>
      </c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</row>
    <row r="7" spans="1:37" ht="12.75">
      <c r="A7" s="795" t="s">
        <v>473</v>
      </c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</row>
    <row r="8" spans="1:37" ht="12.75">
      <c r="A8" s="795" t="s">
        <v>491</v>
      </c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8"/>
      <c r="AK8" s="728"/>
    </row>
    <row r="9" spans="1:37" ht="12.75">
      <c r="A9" s="795" t="s">
        <v>474</v>
      </c>
      <c r="S9" s="728"/>
      <c r="T9" s="728"/>
      <c r="U9" s="737"/>
      <c r="V9" s="728"/>
      <c r="W9" s="728"/>
      <c r="X9" s="728"/>
      <c r="Y9" s="728"/>
      <c r="Z9" s="728"/>
      <c r="AA9" s="728" t="s">
        <v>476</v>
      </c>
      <c r="AD9" s="728"/>
      <c r="AE9" s="728"/>
      <c r="AF9" s="728"/>
      <c r="AG9" s="822"/>
      <c r="AH9" s="822"/>
      <c r="AI9" s="822"/>
      <c r="AJ9" s="822"/>
      <c r="AK9" s="822"/>
    </row>
    <row r="10" spans="19:37" ht="12.75">
      <c r="S10" s="728"/>
      <c r="T10" s="728"/>
      <c r="U10" s="737"/>
      <c r="V10" s="728"/>
      <c r="W10" s="728"/>
      <c r="X10" s="728"/>
      <c r="Y10" s="728"/>
      <c r="Z10" s="728"/>
      <c r="AA10" s="728"/>
      <c r="AB10" s="728"/>
      <c r="AC10" s="728"/>
      <c r="AD10" s="728"/>
      <c r="AF10" s="728"/>
      <c r="AG10" s="728" t="s">
        <v>411</v>
      </c>
      <c r="AH10" s="728" t="s">
        <v>0</v>
      </c>
      <c r="AI10" s="728"/>
      <c r="AJ10" s="728"/>
      <c r="AK10" s="728"/>
    </row>
    <row r="11" spans="1:37" ht="21">
      <c r="A11" s="738" t="s">
        <v>3</v>
      </c>
      <c r="B11" s="739"/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739"/>
    </row>
    <row r="12" spans="1:31" ht="6" customHeight="1">
      <c r="A12" s="739"/>
      <c r="B12" s="739"/>
      <c r="C12" s="739"/>
      <c r="D12" s="739"/>
      <c r="E12" s="739"/>
      <c r="F12" s="739"/>
      <c r="G12" s="739"/>
      <c r="H12" s="739"/>
      <c r="I12" s="739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39"/>
      <c r="U12" s="739"/>
      <c r="V12" s="739"/>
      <c r="W12" s="739"/>
      <c r="X12" s="739"/>
      <c r="Y12" s="739"/>
      <c r="Z12" s="739"/>
      <c r="AA12" s="739"/>
      <c r="AB12" s="739"/>
      <c r="AC12" s="739"/>
      <c r="AD12" s="739"/>
      <c r="AE12" s="739"/>
    </row>
    <row r="13" ht="12.75">
      <c r="E13" s="727" t="s">
        <v>4</v>
      </c>
    </row>
    <row r="14" ht="12.75">
      <c r="E14" s="727" t="s">
        <v>5</v>
      </c>
    </row>
    <row r="15" ht="12.75" customHeight="1"/>
    <row r="16" spans="1:37" s="740" customFormat="1" ht="15" customHeight="1">
      <c r="A16" s="726" t="s">
        <v>6</v>
      </c>
      <c r="H16" s="741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3"/>
      <c r="V16" s="744"/>
      <c r="W16" s="744"/>
      <c r="X16" s="745"/>
      <c r="Y16" s="744"/>
      <c r="Z16" s="746"/>
      <c r="AA16" s="747" t="s">
        <v>461</v>
      </c>
      <c r="AB16" s="748"/>
      <c r="AC16" s="748"/>
      <c r="AD16" s="748"/>
      <c r="AE16" s="732"/>
      <c r="AF16" s="749"/>
      <c r="AG16" s="743"/>
      <c r="AH16" s="743"/>
      <c r="AI16" s="743"/>
      <c r="AJ16" s="743"/>
      <c r="AK16" s="746"/>
    </row>
    <row r="17" spans="32:37" s="740" customFormat="1" ht="3" customHeight="1">
      <c r="AF17" s="750"/>
      <c r="AG17" s="750"/>
      <c r="AH17" s="750"/>
      <c r="AI17" s="750"/>
      <c r="AJ17" s="750"/>
      <c r="AK17" s="750"/>
    </row>
    <row r="18" spans="1:37" s="740" customFormat="1" ht="15" customHeight="1">
      <c r="A18" s="726" t="s">
        <v>7</v>
      </c>
      <c r="H18" s="741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47" t="s">
        <v>462</v>
      </c>
      <c r="AA18" s="732"/>
      <c r="AB18" s="748"/>
      <c r="AC18" s="748"/>
      <c r="AD18" s="751"/>
      <c r="AE18" s="732"/>
      <c r="AF18" s="752"/>
      <c r="AG18" s="743"/>
      <c r="AH18" s="743"/>
      <c r="AI18" s="743"/>
      <c r="AJ18" s="743"/>
      <c r="AK18" s="746"/>
    </row>
    <row r="19" s="740" customFormat="1" ht="3" customHeight="1">
      <c r="AC19" s="732"/>
    </row>
    <row r="20" spans="1:37" s="740" customFormat="1" ht="15" customHeight="1">
      <c r="A20" s="726" t="s">
        <v>9</v>
      </c>
      <c r="H20" s="741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53"/>
      <c r="AC20" s="747"/>
      <c r="AD20" s="754" t="s">
        <v>8</v>
      </c>
      <c r="AF20" s="752"/>
      <c r="AG20" s="743"/>
      <c r="AH20" s="743"/>
      <c r="AI20" s="743"/>
      <c r="AJ20" s="743"/>
      <c r="AK20" s="746"/>
    </row>
    <row r="21" s="740" customFormat="1" ht="3" customHeight="1"/>
    <row r="22" spans="1:37" s="740" customFormat="1" ht="15" customHeight="1">
      <c r="A22" s="726" t="s">
        <v>10</v>
      </c>
      <c r="H22" s="741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53"/>
      <c r="AF22" s="732"/>
      <c r="AG22" s="732"/>
      <c r="AH22" s="732"/>
      <c r="AI22" s="732"/>
      <c r="AJ22" s="732"/>
      <c r="AK22" s="732"/>
    </row>
    <row r="23" ht="9" customHeight="1"/>
    <row r="24" spans="1:38" ht="15">
      <c r="A24" s="755" t="s">
        <v>11</v>
      </c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755"/>
      <c r="Y24" s="755"/>
      <c r="Z24" s="755"/>
      <c r="AA24" s="755"/>
      <c r="AB24" s="755"/>
      <c r="AC24" s="755"/>
      <c r="AD24" s="755"/>
      <c r="AE24" s="755"/>
      <c r="AF24" s="755"/>
      <c r="AG24" s="755"/>
      <c r="AH24" s="755"/>
      <c r="AI24" s="755"/>
      <c r="AJ24" s="755"/>
      <c r="AK24" s="755"/>
      <c r="AL24" s="728"/>
    </row>
    <row r="25" ht="6" customHeight="1">
      <c r="AL25" s="728"/>
    </row>
    <row r="26" spans="1:38" s="740" customFormat="1" ht="15" customHeight="1">
      <c r="A26" s="726" t="s">
        <v>7</v>
      </c>
      <c r="J26" s="741"/>
      <c r="K26" s="742"/>
      <c r="L26" s="742"/>
      <c r="M26" s="742"/>
      <c r="N26" s="742"/>
      <c r="O26" s="742"/>
      <c r="P26" s="742"/>
      <c r="Q26" s="742"/>
      <c r="R26" s="742"/>
      <c r="S26" s="742"/>
      <c r="T26" s="742"/>
      <c r="U26" s="742"/>
      <c r="V26" s="742"/>
      <c r="W26" s="742"/>
      <c r="X26" s="742"/>
      <c r="Y26" s="742"/>
      <c r="Z26" s="742"/>
      <c r="AA26" s="742"/>
      <c r="AB26" s="742"/>
      <c r="AC26" s="742"/>
      <c r="AD26" s="753"/>
      <c r="AL26" s="732"/>
    </row>
    <row r="27" spans="10:38" s="740" customFormat="1" ht="3" customHeight="1"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6"/>
      <c r="U27" s="756"/>
      <c r="V27" s="756"/>
      <c r="W27" s="756"/>
      <c r="X27" s="756"/>
      <c r="Y27" s="756"/>
      <c r="Z27" s="756"/>
      <c r="AA27" s="756"/>
      <c r="AB27" s="756"/>
      <c r="AC27" s="756"/>
      <c r="AD27" s="756"/>
      <c r="AL27" s="732"/>
    </row>
    <row r="28" spans="1:38" s="740" customFormat="1" ht="15" customHeight="1">
      <c r="A28" s="726" t="s">
        <v>12</v>
      </c>
      <c r="J28" s="741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53"/>
      <c r="AF28" s="732"/>
      <c r="AG28" s="732"/>
      <c r="AH28" s="732"/>
      <c r="AI28" s="732"/>
      <c r="AJ28" s="732"/>
      <c r="AK28" s="732"/>
      <c r="AL28" s="732"/>
    </row>
    <row r="29" s="740" customFormat="1" ht="3" customHeight="1">
      <c r="AL29" s="732"/>
    </row>
    <row r="30" spans="1:38" s="740" customFormat="1" ht="15" customHeight="1">
      <c r="A30" s="726" t="s">
        <v>9</v>
      </c>
      <c r="J30" s="741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53"/>
      <c r="AL30" s="732"/>
    </row>
    <row r="31" s="740" customFormat="1" ht="9" customHeight="1">
      <c r="AL31" s="732"/>
    </row>
    <row r="32" spans="1:38" s="740" customFormat="1" ht="15" customHeight="1">
      <c r="A32" s="726" t="s">
        <v>13</v>
      </c>
      <c r="N32" s="752"/>
      <c r="O32" s="743"/>
      <c r="P32" s="743"/>
      <c r="Q32" s="743"/>
      <c r="R32" s="743"/>
      <c r="S32" s="743"/>
      <c r="T32" s="743"/>
      <c r="U32" s="746"/>
      <c r="V32" s="826" t="s">
        <v>484</v>
      </c>
      <c r="W32" s="827"/>
      <c r="X32" s="827"/>
      <c r="Y32" s="827"/>
      <c r="Z32" s="827"/>
      <c r="AA32" s="827"/>
      <c r="AB32" s="827"/>
      <c r="AC32" s="827"/>
      <c r="AD32" s="828"/>
      <c r="AE32" s="823"/>
      <c r="AF32" s="824"/>
      <c r="AG32" s="824"/>
      <c r="AH32" s="824"/>
      <c r="AI32" s="824"/>
      <c r="AJ32" s="824"/>
      <c r="AK32" s="825"/>
      <c r="AL32" s="732"/>
    </row>
    <row r="33" s="740" customFormat="1" ht="3" customHeight="1">
      <c r="AL33" s="732"/>
    </row>
    <row r="34" spans="1:38" s="740" customFormat="1" ht="15" customHeight="1">
      <c r="A34" s="726" t="s">
        <v>14</v>
      </c>
      <c r="C34" s="752"/>
      <c r="D34" s="743"/>
      <c r="E34" s="743"/>
      <c r="F34" s="743"/>
      <c r="G34" s="743"/>
      <c r="H34" s="743"/>
      <c r="I34" s="743"/>
      <c r="J34" s="743"/>
      <c r="K34" s="743"/>
      <c r="L34" s="743"/>
      <c r="M34" s="746"/>
      <c r="O34" s="726" t="s">
        <v>15</v>
      </c>
      <c r="U34" s="752"/>
      <c r="V34" s="743"/>
      <c r="W34" s="743"/>
      <c r="X34" s="743"/>
      <c r="Y34" s="743"/>
      <c r="Z34" s="746"/>
      <c r="AA34" s="743"/>
      <c r="AB34" s="743"/>
      <c r="AC34" s="743"/>
      <c r="AD34" s="743"/>
      <c r="AE34" s="743"/>
      <c r="AF34" s="743"/>
      <c r="AG34" s="743"/>
      <c r="AH34" s="743"/>
      <c r="AI34" s="743"/>
      <c r="AJ34" s="743"/>
      <c r="AK34" s="746"/>
      <c r="AL34" s="732"/>
    </row>
    <row r="35" s="740" customFormat="1" ht="3" customHeight="1">
      <c r="AL35" s="732"/>
    </row>
    <row r="36" spans="15:38" s="740" customFormat="1" ht="15" customHeight="1">
      <c r="O36" s="726" t="s">
        <v>16</v>
      </c>
      <c r="U36" s="752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  <c r="AG36" s="743"/>
      <c r="AH36" s="743"/>
      <c r="AI36" s="743"/>
      <c r="AJ36" s="743"/>
      <c r="AK36" s="746"/>
      <c r="AL36" s="732"/>
    </row>
    <row r="37" s="740" customFormat="1" ht="3" customHeight="1">
      <c r="AL37" s="732"/>
    </row>
    <row r="38" spans="1:38" s="740" customFormat="1" ht="15" customHeight="1">
      <c r="A38" s="726" t="s">
        <v>17</v>
      </c>
      <c r="F38" s="752"/>
      <c r="G38" s="743"/>
      <c r="H38" s="743"/>
      <c r="I38" s="743"/>
      <c r="J38" s="743"/>
      <c r="K38" s="743"/>
      <c r="L38" s="743"/>
      <c r="M38" s="746"/>
      <c r="O38" s="726" t="s">
        <v>18</v>
      </c>
      <c r="U38" s="752"/>
      <c r="V38" s="743"/>
      <c r="W38" s="743"/>
      <c r="X38" s="743"/>
      <c r="Y38" s="743"/>
      <c r="Z38" s="743"/>
      <c r="AA38" s="743"/>
      <c r="AB38" s="743"/>
      <c r="AC38" s="743"/>
      <c r="AD38" s="746"/>
      <c r="AE38" s="732"/>
      <c r="AF38" s="732"/>
      <c r="AG38" s="732"/>
      <c r="AH38" s="732"/>
      <c r="AI38" s="732"/>
      <c r="AJ38" s="732"/>
      <c r="AK38" s="732"/>
      <c r="AL38" s="732"/>
    </row>
    <row r="39" s="740" customFormat="1" ht="9.75" customHeight="1">
      <c r="AL39" s="732"/>
    </row>
    <row r="40" spans="1:38" s="740" customFormat="1" ht="15" customHeight="1">
      <c r="A40" s="726" t="s">
        <v>19</v>
      </c>
      <c r="N40" s="752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6"/>
      <c r="AL40" s="732"/>
    </row>
    <row r="41" spans="14:37" s="740" customFormat="1" ht="3" customHeight="1"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2"/>
      <c r="AJ41" s="732"/>
      <c r="AK41" s="732"/>
    </row>
    <row r="42" spans="14:37" s="740" customFormat="1" ht="15" customHeight="1">
      <c r="N42" s="752"/>
      <c r="O42" s="743"/>
      <c r="P42" s="743"/>
      <c r="Q42" s="743"/>
      <c r="R42" s="743"/>
      <c r="S42" s="743"/>
      <c r="T42" s="743"/>
      <c r="U42" s="743"/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3"/>
      <c r="AK42" s="746"/>
    </row>
    <row r="43" s="740" customFormat="1" ht="6" customHeight="1"/>
    <row r="44" spans="1:30" s="740" customFormat="1" ht="15" customHeight="1">
      <c r="A44" s="726" t="s">
        <v>20</v>
      </c>
      <c r="L44" s="726">
        <v>1</v>
      </c>
      <c r="N44" s="726" t="s">
        <v>21</v>
      </c>
      <c r="S44" s="726">
        <v>2</v>
      </c>
      <c r="U44" s="726" t="s">
        <v>22</v>
      </c>
      <c r="AB44" s="757">
        <v>3</v>
      </c>
      <c r="AD44" s="726" t="s">
        <v>23</v>
      </c>
    </row>
    <row r="45" spans="12:21" s="740" customFormat="1" ht="15" customHeight="1">
      <c r="L45" s="726">
        <v>4</v>
      </c>
      <c r="N45" s="726" t="s">
        <v>24</v>
      </c>
      <c r="S45" s="726">
        <v>5</v>
      </c>
      <c r="U45" s="726" t="s">
        <v>25</v>
      </c>
    </row>
    <row r="46" spans="1:30" s="740" customFormat="1" ht="15" customHeight="1">
      <c r="A46" s="726" t="s">
        <v>26</v>
      </c>
      <c r="L46" s="740">
        <v>1</v>
      </c>
      <c r="N46" s="726" t="s">
        <v>27</v>
      </c>
      <c r="S46" s="740">
        <v>2</v>
      </c>
      <c r="U46" s="726" t="s">
        <v>28</v>
      </c>
      <c r="AB46" s="740">
        <v>3</v>
      </c>
      <c r="AD46" s="726" t="s">
        <v>29</v>
      </c>
    </row>
    <row r="47" s="740" customFormat="1" ht="9.75" customHeight="1"/>
    <row r="48" spans="1:14" s="740" customFormat="1" ht="15" customHeight="1">
      <c r="A48" s="726" t="s">
        <v>463</v>
      </c>
      <c r="M48" s="752"/>
      <c r="N48" s="746"/>
    </row>
    <row r="49" s="740" customFormat="1" ht="9.75" customHeight="1"/>
    <row r="50" spans="1:26" s="740" customFormat="1" ht="15" customHeight="1">
      <c r="A50" s="726" t="s">
        <v>30</v>
      </c>
      <c r="M50" s="752"/>
      <c r="N50" s="746"/>
      <c r="O50" s="726" t="s">
        <v>31</v>
      </c>
      <c r="X50" s="752"/>
      <c r="Y50" s="746"/>
      <c r="Z50" s="726" t="s">
        <v>32</v>
      </c>
    </row>
    <row r="51" spans="25:26" s="740" customFormat="1" ht="3" customHeight="1">
      <c r="Y51" s="732"/>
      <c r="Z51" s="732"/>
    </row>
    <row r="52" spans="13:26" s="740" customFormat="1" ht="15" customHeight="1">
      <c r="M52" s="752"/>
      <c r="N52" s="746"/>
      <c r="O52" s="726" t="s">
        <v>33</v>
      </c>
      <c r="X52" s="752"/>
      <c r="Y52" s="746"/>
      <c r="Z52" s="726" t="s">
        <v>34</v>
      </c>
    </row>
    <row r="53" spans="25:26" s="740" customFormat="1" ht="3" customHeight="1">
      <c r="Y53" s="732"/>
      <c r="Z53" s="732"/>
    </row>
    <row r="54" spans="13:26" s="740" customFormat="1" ht="15" customHeight="1">
      <c r="M54" s="752"/>
      <c r="N54" s="746"/>
      <c r="O54" s="726" t="s">
        <v>35</v>
      </c>
      <c r="X54" s="752"/>
      <c r="Y54" s="746"/>
      <c r="Z54" s="726" t="s">
        <v>36</v>
      </c>
    </row>
    <row r="55" s="740" customFormat="1" ht="3" customHeight="1"/>
    <row r="56" spans="1:38" s="740" customFormat="1" ht="15" customHeight="1">
      <c r="A56" s="726"/>
      <c r="M56" s="752"/>
      <c r="N56" s="746"/>
      <c r="O56" s="732" t="s">
        <v>477</v>
      </c>
      <c r="P56" s="732"/>
      <c r="Q56" s="732"/>
      <c r="R56" s="732"/>
      <c r="S56" s="732"/>
      <c r="T56" s="732"/>
      <c r="U56" s="732"/>
      <c r="V56" s="732"/>
      <c r="W56" s="732"/>
      <c r="X56" s="752"/>
      <c r="Y56" s="746"/>
      <c r="Z56" s="732" t="s">
        <v>475</v>
      </c>
      <c r="AA56" s="732"/>
      <c r="AB56" s="732"/>
      <c r="AC56" s="732"/>
      <c r="AD56" s="732"/>
      <c r="AE56" s="732"/>
      <c r="AF56" s="732"/>
      <c r="AG56" s="732"/>
      <c r="AH56" s="732"/>
      <c r="AI56" s="732"/>
      <c r="AJ56" s="732"/>
      <c r="AK56" s="732"/>
      <c r="AL56" s="732"/>
    </row>
    <row r="57" spans="1:38" s="740" customFormat="1" ht="11.25" customHeight="1">
      <c r="A57" s="726"/>
      <c r="M57" s="796"/>
      <c r="N57" s="796"/>
      <c r="O57" s="732" t="s">
        <v>478</v>
      </c>
      <c r="P57" s="732"/>
      <c r="Q57" s="732"/>
      <c r="R57" s="732"/>
      <c r="S57" s="732"/>
      <c r="T57" s="732"/>
      <c r="U57" s="732"/>
      <c r="V57" s="732"/>
      <c r="W57" s="732"/>
      <c r="X57" s="732"/>
      <c r="Y57" s="732"/>
      <c r="Z57" s="732"/>
      <c r="AA57" s="732"/>
      <c r="AB57" s="732"/>
      <c r="AC57" s="732"/>
      <c r="AD57" s="732"/>
      <c r="AE57" s="732"/>
      <c r="AF57" s="732"/>
      <c r="AG57" s="732"/>
      <c r="AH57" s="732"/>
      <c r="AI57" s="732"/>
      <c r="AJ57" s="732"/>
      <c r="AK57" s="732"/>
      <c r="AL57" s="732"/>
    </row>
    <row r="58" spans="1:38" s="740" customFormat="1" ht="5.25" customHeight="1">
      <c r="A58" s="726"/>
      <c r="M58" s="750"/>
      <c r="N58" s="750"/>
      <c r="O58" s="732"/>
      <c r="P58" s="732"/>
      <c r="Q58" s="732"/>
      <c r="R58" s="732"/>
      <c r="S58" s="732"/>
      <c r="T58" s="732"/>
      <c r="U58" s="732"/>
      <c r="V58" s="732"/>
      <c r="W58" s="732"/>
      <c r="X58" s="732"/>
      <c r="Y58" s="732"/>
      <c r="Z58" s="732"/>
      <c r="AA58" s="732"/>
      <c r="AB58" s="732"/>
      <c r="AC58" s="732"/>
      <c r="AD58" s="732"/>
      <c r="AE58" s="732"/>
      <c r="AF58" s="732"/>
      <c r="AG58" s="732"/>
      <c r="AH58" s="732"/>
      <c r="AI58" s="732"/>
      <c r="AJ58" s="732"/>
      <c r="AK58" s="732"/>
      <c r="AL58" s="732"/>
    </row>
    <row r="59" spans="1:38" s="740" customFormat="1" ht="15" customHeight="1">
      <c r="A59" s="726" t="s">
        <v>37</v>
      </c>
      <c r="M59" s="752"/>
      <c r="N59" s="746"/>
      <c r="O59" s="732"/>
      <c r="P59" s="758"/>
      <c r="Q59" s="758"/>
      <c r="R59" s="758"/>
      <c r="S59" s="758"/>
      <c r="T59" s="758"/>
      <c r="U59" s="758"/>
      <c r="V59" s="758"/>
      <c r="W59" s="758"/>
      <c r="X59" s="758"/>
      <c r="Y59" s="758"/>
      <c r="Z59" s="758"/>
      <c r="AA59" s="758"/>
      <c r="AB59" s="758"/>
      <c r="AC59" s="758"/>
      <c r="AD59" s="758"/>
      <c r="AE59" s="758"/>
      <c r="AF59" s="758"/>
      <c r="AG59" s="758"/>
      <c r="AH59" s="758"/>
      <c r="AI59" s="758"/>
      <c r="AJ59" s="758"/>
      <c r="AK59" s="758"/>
      <c r="AL59" s="732"/>
    </row>
    <row r="60" s="740" customFormat="1" ht="9.75" customHeight="1"/>
    <row r="61" spans="1:26" s="740" customFormat="1" ht="15" customHeight="1">
      <c r="A61" s="726" t="s">
        <v>38</v>
      </c>
      <c r="M61" s="752"/>
      <c r="N61" s="746"/>
      <c r="O61" s="726" t="s">
        <v>39</v>
      </c>
      <c r="X61" s="752"/>
      <c r="Y61" s="746"/>
      <c r="Z61" s="726" t="s">
        <v>40</v>
      </c>
    </row>
    <row r="62" s="740" customFormat="1" ht="3" customHeight="1"/>
    <row r="63" spans="13:26" s="740" customFormat="1" ht="15" customHeight="1">
      <c r="M63" s="752"/>
      <c r="N63" s="746"/>
      <c r="O63" s="726" t="s">
        <v>41</v>
      </c>
      <c r="X63" s="752"/>
      <c r="Y63" s="746"/>
      <c r="Z63" s="726" t="s">
        <v>42</v>
      </c>
    </row>
    <row r="64" s="740" customFormat="1" ht="9.75" customHeight="1"/>
    <row r="65" spans="1:26" s="740" customFormat="1" ht="15" customHeight="1">
      <c r="A65" s="759" t="s">
        <v>43</v>
      </c>
      <c r="L65" s="726">
        <v>1</v>
      </c>
      <c r="N65" s="726" t="s">
        <v>44</v>
      </c>
      <c r="X65" s="726">
        <v>2</v>
      </c>
      <c r="Z65" s="726" t="s">
        <v>45</v>
      </c>
    </row>
    <row r="66" spans="12:26" s="740" customFormat="1" ht="15" customHeight="1">
      <c r="L66" s="726">
        <v>3</v>
      </c>
      <c r="N66" s="726" t="s">
        <v>46</v>
      </c>
      <c r="X66" s="726">
        <v>4</v>
      </c>
      <c r="Z66" s="726" t="s">
        <v>47</v>
      </c>
    </row>
    <row r="67" spans="29:36" s="740" customFormat="1" ht="6" customHeight="1">
      <c r="AC67" s="732"/>
      <c r="AD67" s="732"/>
      <c r="AE67" s="732"/>
      <c r="AF67" s="732"/>
      <c r="AG67" s="732"/>
      <c r="AH67" s="732"/>
      <c r="AI67" s="732"/>
      <c r="AJ67" s="732"/>
    </row>
    <row r="68" spans="1:38" s="740" customFormat="1" ht="15" customHeight="1">
      <c r="A68" s="726" t="s">
        <v>48</v>
      </c>
      <c r="I68" s="752"/>
      <c r="J68" s="743"/>
      <c r="K68" s="743"/>
      <c r="L68" s="743"/>
      <c r="M68" s="743"/>
      <c r="N68" s="743"/>
      <c r="O68" s="743"/>
      <c r="P68" s="743"/>
      <c r="Q68" s="743"/>
      <c r="R68" s="743"/>
      <c r="S68" s="743"/>
      <c r="T68" s="743"/>
      <c r="U68" s="743"/>
      <c r="V68" s="743"/>
      <c r="W68" s="743"/>
      <c r="X68" s="743"/>
      <c r="Y68" s="743"/>
      <c r="Z68" s="743"/>
      <c r="AA68" s="743"/>
      <c r="AB68" s="746"/>
      <c r="AC68" s="737"/>
      <c r="AD68" s="760" t="s">
        <v>8</v>
      </c>
      <c r="AE68" s="754"/>
      <c r="AF68" s="752"/>
      <c r="AG68" s="743"/>
      <c r="AH68" s="743"/>
      <c r="AI68" s="743"/>
      <c r="AJ68" s="743"/>
      <c r="AK68" s="746"/>
      <c r="AL68" s="732"/>
    </row>
    <row r="69" s="740" customFormat="1" ht="3" customHeight="1">
      <c r="Q69" s="732"/>
    </row>
    <row r="70" spans="13:36" s="740" customFormat="1" ht="15" customHeight="1">
      <c r="M70" s="726" t="s">
        <v>49</v>
      </c>
      <c r="AB70" s="732"/>
      <c r="AC70" s="732"/>
      <c r="AD70" s="732"/>
      <c r="AE70" s="752"/>
      <c r="AF70" s="743"/>
      <c r="AG70" s="746"/>
      <c r="AH70" s="732"/>
      <c r="AI70" s="732"/>
      <c r="AJ70" s="732"/>
    </row>
    <row r="71" spans="1:34" s="726" customFormat="1" ht="12.75">
      <c r="A71" s="726" t="s">
        <v>50</v>
      </c>
      <c r="M71" s="726" t="s">
        <v>51</v>
      </c>
      <c r="X71" s="726">
        <v>1</v>
      </c>
      <c r="Z71" s="726" t="s">
        <v>52</v>
      </c>
      <c r="AB71" s="761">
        <v>2</v>
      </c>
      <c r="AD71" s="726" t="s">
        <v>53</v>
      </c>
      <c r="AE71" s="727"/>
      <c r="AF71" s="740"/>
      <c r="AH71" s="740"/>
    </row>
    <row r="72" spans="29:38" s="740" customFormat="1" ht="6" customHeight="1">
      <c r="AC72" s="732"/>
      <c r="AD72" s="732"/>
      <c r="AE72" s="732"/>
      <c r="AF72" s="732"/>
      <c r="AG72" s="732"/>
      <c r="AH72" s="732"/>
      <c r="AI72" s="732"/>
      <c r="AJ72" s="732"/>
      <c r="AK72" s="732"/>
      <c r="AL72" s="732"/>
    </row>
    <row r="73" spans="1:38" s="740" customFormat="1" ht="15" customHeight="1">
      <c r="A73" s="762" t="s">
        <v>54</v>
      </c>
      <c r="I73" s="752"/>
      <c r="J73" s="743"/>
      <c r="K73" s="743"/>
      <c r="L73" s="743"/>
      <c r="M73" s="743"/>
      <c r="N73" s="743"/>
      <c r="O73" s="743"/>
      <c r="P73" s="743"/>
      <c r="Q73" s="743"/>
      <c r="R73" s="743"/>
      <c r="S73" s="743"/>
      <c r="T73" s="743"/>
      <c r="U73" s="743"/>
      <c r="V73" s="743"/>
      <c r="W73" s="743"/>
      <c r="X73" s="743"/>
      <c r="Y73" s="743"/>
      <c r="Z73" s="743"/>
      <c r="AA73" s="743"/>
      <c r="AB73" s="746"/>
      <c r="AC73" s="737"/>
      <c r="AD73" s="754" t="s">
        <v>8</v>
      </c>
      <c r="AE73" s="754"/>
      <c r="AF73" s="752"/>
      <c r="AG73" s="743"/>
      <c r="AH73" s="743"/>
      <c r="AI73" s="743"/>
      <c r="AJ73" s="743"/>
      <c r="AK73" s="746"/>
      <c r="AL73" s="732"/>
    </row>
    <row r="74" spans="29:38" s="740" customFormat="1" ht="3" customHeight="1">
      <c r="AC74" s="732"/>
      <c r="AD74" s="732"/>
      <c r="AE74" s="732"/>
      <c r="AF74" s="732"/>
      <c r="AG74" s="732"/>
      <c r="AH74" s="732"/>
      <c r="AI74" s="732"/>
      <c r="AJ74" s="732"/>
      <c r="AK74" s="732"/>
      <c r="AL74" s="732"/>
    </row>
    <row r="75" spans="1:35" s="740" customFormat="1" ht="15" customHeight="1">
      <c r="A75" s="726" t="s">
        <v>55</v>
      </c>
      <c r="I75" s="752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6"/>
      <c r="X75" s="726" t="s">
        <v>56</v>
      </c>
      <c r="AC75" s="732"/>
      <c r="AD75" s="732"/>
      <c r="AE75" s="752"/>
      <c r="AF75" s="743"/>
      <c r="AG75" s="746"/>
      <c r="AH75" s="726" t="s">
        <v>57</v>
      </c>
      <c r="AI75" s="735"/>
    </row>
    <row r="76" spans="13:34" s="740" customFormat="1" ht="7.5" customHeight="1"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AC76" s="732"/>
      <c r="AD76" s="732"/>
      <c r="AE76" s="732"/>
      <c r="AF76" s="732"/>
      <c r="AG76" s="732"/>
      <c r="AH76" s="732"/>
    </row>
    <row r="77" spans="9:30" s="740" customFormat="1" ht="12.75">
      <c r="I77" s="763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3"/>
      <c r="W77" s="763"/>
      <c r="X77" s="763"/>
      <c r="Y77" s="727"/>
      <c r="Z77" s="763"/>
      <c r="AA77" s="763"/>
      <c r="AB77" s="763"/>
      <c r="AC77" s="763"/>
      <c r="AD77" s="727"/>
    </row>
  </sheetData>
  <sheetProtection/>
  <mergeCells count="3">
    <mergeCell ref="AG9:AK9"/>
    <mergeCell ref="AE32:AK32"/>
    <mergeCell ref="V32:AD32"/>
  </mergeCells>
  <printOptions/>
  <pageMargins left="0.5905511811023623" right="0.2755905511811024" top="0.2362204724409449" bottom="0.1968503937007874" header="0.2755905511811024" footer="0.1968503937007874"/>
  <pageSetup fitToHeight="1" fitToWidth="1" horizontalDpi="600" verticalDpi="600" orientation="portrait" paperSize="9" scale="98" r:id="rId3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8515625" style="1" customWidth="1"/>
    <col min="2" max="2" width="15.8515625" style="1" customWidth="1"/>
    <col min="3" max="3" width="5.421875" style="1" customWidth="1"/>
    <col min="4" max="4" width="16.140625" style="1" customWidth="1"/>
    <col min="5" max="5" width="18.28125" style="1" customWidth="1"/>
    <col min="6" max="6" width="41.28125" style="1" customWidth="1"/>
    <col min="7" max="16384" width="11.421875" style="1" customWidth="1"/>
  </cols>
  <sheetData>
    <row r="1" spans="4:6" s="136" customFormat="1" ht="12.75">
      <c r="D1" s="137" t="s">
        <v>0</v>
      </c>
      <c r="E1" s="137"/>
      <c r="F1" s="138" t="s">
        <v>0</v>
      </c>
    </row>
    <row r="2" ht="27.75" customHeight="1"/>
    <row r="3" spans="1:6" ht="21">
      <c r="A3" s="2" t="s">
        <v>357</v>
      </c>
      <c r="B3" s="3"/>
      <c r="C3" s="3"/>
      <c r="D3" s="3"/>
      <c r="E3" s="3"/>
      <c r="F3" s="3"/>
    </row>
    <row r="4" ht="27.75" customHeight="1">
      <c r="E4" s="139" t="s">
        <v>358</v>
      </c>
    </row>
    <row r="5" spans="1:2" ht="12.75">
      <c r="A5" s="4" t="s">
        <v>81</v>
      </c>
      <c r="B5" s="4" t="s">
        <v>359</v>
      </c>
    </row>
    <row r="6" spans="1:6" ht="12.75">
      <c r="A6" s="5"/>
      <c r="B6" s="6" t="s">
        <v>360</v>
      </c>
      <c r="C6" s="5"/>
      <c r="D6" s="5"/>
      <c r="E6" s="5"/>
      <c r="F6" s="5"/>
    </row>
    <row r="8" spans="2:4" ht="12.75">
      <c r="B8" s="7"/>
      <c r="C8" s="3"/>
      <c r="D8" s="3"/>
    </row>
    <row r="9" spans="2:4" ht="12.75">
      <c r="B9" s="7"/>
      <c r="C9" s="3"/>
      <c r="D9" s="3"/>
    </row>
    <row r="10" spans="2:4" ht="12.75">
      <c r="B10" s="7"/>
      <c r="C10" s="3"/>
      <c r="D10" s="3"/>
    </row>
    <row r="11" spans="2:4" ht="12.75">
      <c r="B11" s="8"/>
      <c r="D11" s="8"/>
    </row>
    <row r="12" spans="2:5" ht="12.75">
      <c r="B12" s="9"/>
      <c r="D12" s="10"/>
      <c r="E12" s="11"/>
    </row>
    <row r="13" spans="2:5" ht="12.75">
      <c r="B13" s="9"/>
      <c r="D13" s="10"/>
      <c r="E13" s="11"/>
    </row>
    <row r="16" spans="1:2" ht="12.75">
      <c r="A16" s="4" t="s">
        <v>83</v>
      </c>
      <c r="B16" s="4" t="s">
        <v>361</v>
      </c>
    </row>
    <row r="17" spans="1:6" ht="12.75">
      <c r="A17" s="5"/>
      <c r="B17" s="6" t="s">
        <v>362</v>
      </c>
      <c r="C17" s="5"/>
      <c r="D17" s="5"/>
      <c r="E17" s="5"/>
      <c r="F17" s="5"/>
    </row>
    <row r="19" spans="1:6" s="4" customFormat="1" ht="12.75">
      <c r="A19" s="12"/>
      <c r="B19" s="12"/>
      <c r="C19" s="12"/>
      <c r="D19" s="12"/>
      <c r="E19" s="13"/>
      <c r="F19" s="13"/>
    </row>
    <row r="20" spans="2:6" ht="12.75">
      <c r="B20" s="14"/>
      <c r="F20" s="13"/>
    </row>
    <row r="21" spans="1:6" s="15" customFormat="1" ht="12.75">
      <c r="A21" s="133"/>
      <c r="B21" s="133"/>
      <c r="C21" s="134"/>
      <c r="D21" s="133"/>
      <c r="E21" s="133"/>
      <c r="F21" s="135"/>
    </row>
    <row r="22" spans="1:6" s="15" customFormat="1" ht="12.75">
      <c r="A22" s="133"/>
      <c r="B22" s="133"/>
      <c r="C22" s="134"/>
      <c r="D22" s="133"/>
      <c r="E22" s="133"/>
      <c r="F22" s="135"/>
    </row>
    <row r="23" spans="1:6" s="15" customFormat="1" ht="12.75">
      <c r="A23" s="133"/>
      <c r="B23" s="133"/>
      <c r="C23" s="134"/>
      <c r="D23" s="133"/>
      <c r="E23" s="133"/>
      <c r="F23" s="135"/>
    </row>
    <row r="24" spans="1:6" s="15" customFormat="1" ht="12.75">
      <c r="A24" s="133"/>
      <c r="B24" s="133"/>
      <c r="C24" s="134"/>
      <c r="D24" s="133"/>
      <c r="E24" s="133"/>
      <c r="F24" s="135"/>
    </row>
    <row r="25" spans="1:6" s="15" customFormat="1" ht="12.75">
      <c r="A25" s="133"/>
      <c r="B25" s="133"/>
      <c r="C25" s="134"/>
      <c r="D25" s="133"/>
      <c r="E25" s="133"/>
      <c r="F25" s="135"/>
    </row>
    <row r="26" spans="1:6" s="15" customFormat="1" ht="12.75">
      <c r="A26" s="133"/>
      <c r="B26" s="133"/>
      <c r="C26" s="134"/>
      <c r="D26" s="133"/>
      <c r="E26" s="133"/>
      <c r="F26" s="135"/>
    </row>
    <row r="27" spans="1:6" s="15" customFormat="1" ht="12.75">
      <c r="A27" s="133"/>
      <c r="B27" s="133"/>
      <c r="C27" s="134"/>
      <c r="D27" s="133"/>
      <c r="E27" s="133"/>
      <c r="F27" s="135"/>
    </row>
    <row r="28" spans="1:6" ht="12.75">
      <c r="A28" s="136"/>
      <c r="B28" s="136"/>
      <c r="C28" s="136"/>
      <c r="D28" s="136"/>
      <c r="E28" s="136"/>
      <c r="F28" s="136"/>
    </row>
    <row r="30" spans="1:6" ht="12.75">
      <c r="A30" s="6" t="s">
        <v>86</v>
      </c>
      <c r="B30" s="6" t="s">
        <v>420</v>
      </c>
      <c r="C30" s="5"/>
      <c r="D30" s="5"/>
      <c r="E30" s="5"/>
      <c r="F30" s="5"/>
    </row>
    <row r="31" ht="12.75">
      <c r="B31" s="14"/>
    </row>
    <row r="32" ht="12.75">
      <c r="B32" s="14"/>
    </row>
    <row r="33" ht="12.75">
      <c r="B33" s="14"/>
    </row>
    <row r="34" ht="12.75">
      <c r="B34" s="14"/>
    </row>
    <row r="35" ht="12.75">
      <c r="B35" s="14"/>
    </row>
    <row r="36" ht="12.75">
      <c r="B36" s="14"/>
    </row>
    <row r="37" ht="12.75">
      <c r="B37" s="14"/>
    </row>
    <row r="38" ht="12.75">
      <c r="B38" s="14"/>
    </row>
    <row r="39" ht="12.75">
      <c r="B39" s="14"/>
    </row>
    <row r="43" spans="1:2" ht="12.75">
      <c r="A43" s="4" t="s">
        <v>363</v>
      </c>
      <c r="B43" s="4" t="s">
        <v>364</v>
      </c>
    </row>
    <row r="44" spans="1:6" ht="12.75">
      <c r="A44" s="5"/>
      <c r="B44" s="6" t="s">
        <v>365</v>
      </c>
      <c r="C44" s="5"/>
      <c r="D44" s="5"/>
      <c r="E44" s="5"/>
      <c r="F44" s="5"/>
    </row>
    <row r="46" ht="12.75">
      <c r="B46" s="14"/>
    </row>
    <row r="57" spans="1:6" ht="12.75">
      <c r="A57" s="658" t="s">
        <v>416</v>
      </c>
      <c r="B57" s="137" t="s">
        <v>417</v>
      </c>
      <c r="C57" s="1" t="s">
        <v>69</v>
      </c>
      <c r="D57" s="659" t="s">
        <v>418</v>
      </c>
      <c r="F57" s="136" t="s">
        <v>419</v>
      </c>
    </row>
    <row r="58" spans="1:6" ht="12.75">
      <c r="A58" s="677" t="s">
        <v>366</v>
      </c>
      <c r="B58" s="677"/>
      <c r="D58" s="677" t="s">
        <v>71</v>
      </c>
      <c r="F58" s="678" t="s">
        <v>367</v>
      </c>
    </row>
  </sheetData>
  <sheetProtection/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scale="94" r:id="rId1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83"/>
  <sheetViews>
    <sheetView showZeros="0" zoomScale="110" zoomScaleNormal="110" zoomScalePageLayoutView="0" workbookViewId="0" topLeftCell="A1">
      <selection activeCell="U84" sqref="U84"/>
    </sheetView>
  </sheetViews>
  <sheetFormatPr defaultColWidth="11.421875" defaultRowHeight="12.75"/>
  <cols>
    <col min="1" max="8" width="2.7109375" style="727" customWidth="1"/>
    <col min="9" max="9" width="1.7109375" style="727" customWidth="1"/>
    <col min="10" max="53" width="2.7109375" style="727" customWidth="1"/>
    <col min="54" max="16384" width="11.421875" style="727" customWidth="1"/>
  </cols>
  <sheetData>
    <row r="1" ht="9.75" customHeight="1"/>
    <row r="2" spans="1:34" ht="3" customHeight="1">
      <c r="A2" s="764"/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6"/>
    </row>
    <row r="3" spans="1:34" ht="15.75">
      <c r="A3" s="767" t="s">
        <v>58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68"/>
    </row>
    <row r="4" spans="1:34" ht="12.75">
      <c r="A4" s="769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68"/>
    </row>
    <row r="5" spans="1:34" ht="15" customHeight="1">
      <c r="A5" s="769"/>
      <c r="B5" s="728" t="s">
        <v>59</v>
      </c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 t="s">
        <v>60</v>
      </c>
      <c r="S5" s="728"/>
      <c r="T5" s="728"/>
      <c r="U5" s="728"/>
      <c r="V5" s="728"/>
      <c r="W5" s="728"/>
      <c r="X5" s="728"/>
      <c r="Y5" s="728"/>
      <c r="Z5" s="770" t="s">
        <v>0</v>
      </c>
      <c r="AA5" s="770"/>
      <c r="AB5" s="770"/>
      <c r="AC5" s="770"/>
      <c r="AD5" s="770"/>
      <c r="AE5" s="770"/>
      <c r="AF5" s="770"/>
      <c r="AG5" s="770"/>
      <c r="AH5" s="771"/>
    </row>
    <row r="6" spans="1:34" ht="3.75" customHeight="1">
      <c r="A6" s="769"/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68"/>
    </row>
    <row r="7" spans="1:34" ht="15" customHeight="1">
      <c r="A7" s="769"/>
      <c r="B7" s="728" t="s">
        <v>61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 t="s">
        <v>0</v>
      </c>
      <c r="R7" s="728" t="s">
        <v>60</v>
      </c>
      <c r="S7" s="728"/>
      <c r="T7" s="728"/>
      <c r="U7" s="728"/>
      <c r="V7" s="728"/>
      <c r="W7" s="728"/>
      <c r="X7" s="728"/>
      <c r="Y7" s="728"/>
      <c r="Z7" s="770"/>
      <c r="AA7" s="770"/>
      <c r="AB7" s="770"/>
      <c r="AC7" s="770"/>
      <c r="AD7" s="770"/>
      <c r="AE7" s="770"/>
      <c r="AF7" s="770"/>
      <c r="AG7" s="770"/>
      <c r="AH7" s="771"/>
    </row>
    <row r="8" spans="1:34" ht="3" customHeight="1">
      <c r="A8" s="772"/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4"/>
    </row>
    <row r="10" ht="3" customHeight="1"/>
    <row r="11" ht="9.75" customHeight="1"/>
    <row r="12" spans="1:24" ht="15">
      <c r="A12" s="775" t="s">
        <v>62</v>
      </c>
      <c r="X12" s="728"/>
    </row>
    <row r="13" spans="23:25" ht="12.75">
      <c r="W13" s="728"/>
      <c r="X13" s="728"/>
      <c r="Y13" s="728"/>
    </row>
    <row r="14" spans="1:35" ht="15" customHeight="1">
      <c r="A14" s="727" t="s">
        <v>63</v>
      </c>
      <c r="G14" s="727" t="s">
        <v>64</v>
      </c>
      <c r="M14" s="776"/>
      <c r="N14" s="777"/>
      <c r="O14" s="777"/>
      <c r="P14" s="777"/>
      <c r="Q14" s="777"/>
      <c r="R14" s="777"/>
      <c r="S14" s="777"/>
      <c r="T14" s="778"/>
      <c r="U14" s="728"/>
      <c r="V14" s="779" t="s">
        <v>65</v>
      </c>
      <c r="X14" s="776"/>
      <c r="Y14" s="780"/>
      <c r="Z14" s="777"/>
      <c r="AA14" s="777"/>
      <c r="AB14" s="777"/>
      <c r="AC14" s="777"/>
      <c r="AD14" s="777"/>
      <c r="AE14" s="777"/>
      <c r="AF14" s="777"/>
      <c r="AG14" s="777"/>
      <c r="AH14" s="778"/>
      <c r="AI14" s="728"/>
    </row>
    <row r="15" spans="13:25" ht="3.75" customHeight="1"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81"/>
    </row>
    <row r="16" spans="7:24" ht="15" customHeight="1">
      <c r="G16" s="727" t="s">
        <v>66</v>
      </c>
      <c r="M16" s="776"/>
      <c r="N16" s="777"/>
      <c r="O16" s="777"/>
      <c r="P16" s="777"/>
      <c r="Q16" s="777"/>
      <c r="R16" s="777"/>
      <c r="S16" s="777"/>
      <c r="T16" s="778"/>
      <c r="U16" s="728"/>
      <c r="V16" s="728"/>
      <c r="W16" s="728"/>
      <c r="X16" s="728"/>
    </row>
    <row r="17" ht="3.75" customHeight="1"/>
    <row r="18" ht="12.75">
      <c r="G18" s="727" t="s">
        <v>67</v>
      </c>
    </row>
    <row r="19" ht="12.75">
      <c r="G19" s="727" t="s">
        <v>68</v>
      </c>
    </row>
    <row r="23" spans="7:34" ht="16.5" customHeight="1">
      <c r="G23" s="782"/>
      <c r="H23" s="782"/>
      <c r="I23" s="782"/>
      <c r="J23" s="782"/>
      <c r="K23" s="782"/>
      <c r="L23" s="782"/>
      <c r="M23" s="782"/>
      <c r="N23" s="727" t="s">
        <v>69</v>
      </c>
      <c r="P23" s="782"/>
      <c r="Q23" s="782"/>
      <c r="R23" s="782"/>
      <c r="S23" s="782"/>
      <c r="T23" s="782"/>
      <c r="U23" s="782"/>
      <c r="X23" s="782"/>
      <c r="Y23" s="782"/>
      <c r="Z23" s="782"/>
      <c r="AA23" s="782"/>
      <c r="AB23" s="782"/>
      <c r="AC23" s="782"/>
      <c r="AD23" s="782"/>
      <c r="AE23" s="782"/>
      <c r="AF23" s="782"/>
      <c r="AG23" s="782"/>
      <c r="AH23" s="782"/>
    </row>
    <row r="24" spans="7:34" ht="12.75">
      <c r="G24" s="739" t="s">
        <v>70</v>
      </c>
      <c r="H24" s="739"/>
      <c r="I24" s="739"/>
      <c r="J24" s="739"/>
      <c r="K24" s="739"/>
      <c r="L24" s="739"/>
      <c r="M24" s="739"/>
      <c r="N24" s="739"/>
      <c r="P24" s="739" t="s">
        <v>71</v>
      </c>
      <c r="Q24" s="739"/>
      <c r="R24" s="739"/>
      <c r="S24" s="739"/>
      <c r="T24" s="739"/>
      <c r="U24" s="739"/>
      <c r="W24" s="739"/>
      <c r="X24" s="739" t="s">
        <v>72</v>
      </c>
      <c r="Y24" s="739"/>
      <c r="Z24" s="739"/>
      <c r="AA24" s="739"/>
      <c r="AB24" s="739"/>
      <c r="AC24" s="739"/>
      <c r="AD24" s="739"/>
      <c r="AE24" s="739"/>
      <c r="AF24" s="739"/>
      <c r="AG24" s="739"/>
      <c r="AH24" s="739"/>
    </row>
    <row r="25" spans="7:34" ht="6.75" customHeight="1">
      <c r="G25" s="739"/>
      <c r="H25" s="739"/>
      <c r="I25" s="739"/>
      <c r="J25" s="739"/>
      <c r="K25" s="739"/>
      <c r="L25" s="739"/>
      <c r="M25" s="739"/>
      <c r="N25" s="739"/>
      <c r="P25" s="739"/>
      <c r="Q25" s="739"/>
      <c r="R25" s="739"/>
      <c r="S25" s="739"/>
      <c r="T25" s="739"/>
      <c r="U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</row>
    <row r="26" spans="7:34" ht="12.75">
      <c r="G26" s="739"/>
      <c r="H26" s="739"/>
      <c r="I26" s="739"/>
      <c r="J26" s="739"/>
      <c r="K26" s="739"/>
      <c r="L26" s="739"/>
      <c r="M26" s="739"/>
      <c r="N26" s="739"/>
      <c r="P26" s="739"/>
      <c r="Q26" s="739"/>
      <c r="R26" s="739"/>
      <c r="S26" s="739"/>
      <c r="T26" s="739"/>
      <c r="U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</row>
    <row r="27" ht="15">
      <c r="A27" s="783" t="s">
        <v>73</v>
      </c>
    </row>
    <row r="29" ht="12.75">
      <c r="A29" s="727" t="s">
        <v>74</v>
      </c>
    </row>
    <row r="30" ht="3.75" customHeight="1"/>
    <row r="31" spans="7:34" ht="15" customHeight="1">
      <c r="G31" s="727" t="s">
        <v>75</v>
      </c>
      <c r="M31" s="776"/>
      <c r="N31" s="777"/>
      <c r="O31" s="777"/>
      <c r="P31" s="777"/>
      <c r="Q31" s="777"/>
      <c r="R31" s="777"/>
      <c r="S31" s="777"/>
      <c r="T31" s="777"/>
      <c r="U31" s="777"/>
      <c r="V31" s="777"/>
      <c r="W31" s="777"/>
      <c r="X31" s="777"/>
      <c r="Y31" s="777"/>
      <c r="Z31" s="777"/>
      <c r="AA31" s="777"/>
      <c r="AB31" s="777"/>
      <c r="AC31" s="777"/>
      <c r="AD31" s="777"/>
      <c r="AE31" s="777"/>
      <c r="AF31" s="777"/>
      <c r="AG31" s="777"/>
      <c r="AH31" s="778"/>
    </row>
    <row r="32" ht="3.75" customHeight="1"/>
    <row r="33" spans="7:34" ht="15" customHeight="1">
      <c r="G33" s="727" t="s">
        <v>76</v>
      </c>
      <c r="M33" s="776"/>
      <c r="N33" s="777"/>
      <c r="O33" s="777"/>
      <c r="P33" s="777"/>
      <c r="Q33" s="777"/>
      <c r="R33" s="777"/>
      <c r="S33" s="778"/>
      <c r="V33" s="727" t="s">
        <v>65</v>
      </c>
      <c r="X33" s="776"/>
      <c r="Y33" s="784"/>
      <c r="Z33" s="777"/>
      <c r="AA33" s="777"/>
      <c r="AB33" s="777"/>
      <c r="AC33" s="777"/>
      <c r="AD33" s="777"/>
      <c r="AE33" s="777"/>
      <c r="AF33" s="777"/>
      <c r="AG33" s="777"/>
      <c r="AH33" s="778"/>
    </row>
    <row r="34" spans="13:34" ht="12.75">
      <c r="M34" s="728"/>
      <c r="N34" s="728"/>
      <c r="O34" s="728"/>
      <c r="P34" s="728"/>
      <c r="Q34" s="728"/>
      <c r="R34" s="728"/>
      <c r="S34" s="728"/>
      <c r="Y34" s="781"/>
      <c r="Z34" s="728"/>
      <c r="AA34" s="728"/>
      <c r="AB34" s="728"/>
      <c r="AC34" s="728"/>
      <c r="AD34" s="728"/>
      <c r="AE34" s="728"/>
      <c r="AF34" s="728"/>
      <c r="AG34" s="728"/>
      <c r="AH34" s="728"/>
    </row>
    <row r="36" ht="12.75">
      <c r="A36" s="727" t="s">
        <v>77</v>
      </c>
    </row>
    <row r="37" ht="3.75" customHeight="1"/>
    <row r="38" spans="7:34" ht="15" customHeight="1">
      <c r="G38" s="727" t="s">
        <v>75</v>
      </c>
      <c r="M38" s="776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777"/>
      <c r="Y38" s="777"/>
      <c r="Z38" s="777"/>
      <c r="AA38" s="777"/>
      <c r="AB38" s="777"/>
      <c r="AC38" s="777"/>
      <c r="AD38" s="777"/>
      <c r="AE38" s="777"/>
      <c r="AF38" s="777"/>
      <c r="AG38" s="777"/>
      <c r="AH38" s="778"/>
    </row>
    <row r="39" ht="3.75" customHeight="1"/>
    <row r="40" spans="7:34" ht="15" customHeight="1">
      <c r="G40" s="727" t="s">
        <v>76</v>
      </c>
      <c r="M40" s="776"/>
      <c r="N40" s="777"/>
      <c r="O40" s="777"/>
      <c r="P40" s="777"/>
      <c r="Q40" s="777"/>
      <c r="R40" s="777"/>
      <c r="S40" s="778"/>
      <c r="V40" s="727" t="s">
        <v>65</v>
      </c>
      <c r="X40" s="776"/>
      <c r="Y40" s="784"/>
      <c r="Z40" s="777"/>
      <c r="AA40" s="777"/>
      <c r="AB40" s="777"/>
      <c r="AC40" s="777"/>
      <c r="AD40" s="777"/>
      <c r="AE40" s="777"/>
      <c r="AF40" s="777"/>
      <c r="AG40" s="777"/>
      <c r="AH40" s="778"/>
    </row>
    <row r="41" spans="13:34" ht="3.75" customHeight="1">
      <c r="M41" s="728"/>
      <c r="N41" s="728"/>
      <c r="O41" s="728"/>
      <c r="P41" s="728"/>
      <c r="Q41" s="728"/>
      <c r="R41" s="728"/>
      <c r="S41" s="728"/>
      <c r="Y41" s="781"/>
      <c r="Z41" s="728"/>
      <c r="AA41" s="728"/>
      <c r="AB41" s="728"/>
      <c r="AC41" s="728"/>
      <c r="AD41" s="728"/>
      <c r="AE41" s="728"/>
      <c r="AF41" s="728"/>
      <c r="AG41" s="728"/>
      <c r="AH41" s="728"/>
    </row>
    <row r="43" ht="15">
      <c r="A43" s="783" t="s">
        <v>78</v>
      </c>
    </row>
    <row r="44" ht="7.5" customHeight="1"/>
    <row r="45" spans="1:34" ht="15" customHeight="1">
      <c r="A45" s="727" t="s">
        <v>79</v>
      </c>
      <c r="M45" s="776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  <c r="Y45" s="777"/>
      <c r="Z45" s="777"/>
      <c r="AA45" s="777"/>
      <c r="AB45" s="777"/>
      <c r="AC45" s="777"/>
      <c r="AD45" s="777"/>
      <c r="AE45" s="777"/>
      <c r="AF45" s="777"/>
      <c r="AG45" s="777"/>
      <c r="AH45" s="778"/>
    </row>
    <row r="46" ht="3.75" customHeight="1"/>
    <row r="47" spans="13:34" ht="15" customHeight="1">
      <c r="M47" s="776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777"/>
      <c r="Y47" s="777"/>
      <c r="Z47" s="777"/>
      <c r="AA47" s="777"/>
      <c r="AB47" s="777"/>
      <c r="AC47" s="777"/>
      <c r="AD47" s="777"/>
      <c r="AE47" s="777"/>
      <c r="AF47" s="777"/>
      <c r="AG47" s="777"/>
      <c r="AH47" s="778"/>
    </row>
    <row r="48" spans="13:34" ht="3.75" customHeight="1">
      <c r="M48" s="728"/>
      <c r="N48" s="728"/>
      <c r="O48" s="728"/>
      <c r="P48" s="728"/>
      <c r="Q48" s="728"/>
      <c r="R48" s="728"/>
      <c r="S48" s="728"/>
      <c r="T48" s="728"/>
      <c r="U48" s="728"/>
      <c r="V48" s="728"/>
      <c r="W48" s="728"/>
      <c r="X48" s="728"/>
      <c r="Y48" s="728"/>
      <c r="Z48" s="728"/>
      <c r="AA48" s="728"/>
      <c r="AB48" s="728"/>
      <c r="AC48" s="728"/>
      <c r="AD48" s="728"/>
      <c r="AE48" s="728"/>
      <c r="AF48" s="728"/>
      <c r="AG48" s="728"/>
      <c r="AH48" s="728"/>
    </row>
    <row r="49" spans="13:34" ht="15" customHeight="1">
      <c r="M49" s="815" t="s">
        <v>489</v>
      </c>
      <c r="N49" s="817"/>
      <c r="O49" s="777"/>
      <c r="P49" s="777"/>
      <c r="Q49" s="777"/>
      <c r="R49" s="777"/>
      <c r="S49" s="777"/>
      <c r="T49" s="777"/>
      <c r="U49" s="777"/>
      <c r="V49" s="777"/>
      <c r="W49" s="777"/>
      <c r="X49" s="777"/>
      <c r="Y49" s="784"/>
      <c r="Z49" s="777"/>
      <c r="AA49" s="778"/>
      <c r="AB49" s="728"/>
      <c r="AC49" s="814" t="s">
        <v>488</v>
      </c>
      <c r="AD49" s="818"/>
      <c r="AE49" s="777"/>
      <c r="AF49" s="777"/>
      <c r="AG49" s="777"/>
      <c r="AH49" s="778"/>
    </row>
    <row r="50" spans="13:34" ht="12.75">
      <c r="M50" s="728"/>
      <c r="N50" s="728"/>
      <c r="O50" s="728"/>
      <c r="P50" s="728"/>
      <c r="Q50" s="728"/>
      <c r="R50" s="728"/>
      <c r="S50" s="728"/>
      <c r="X50" s="728"/>
      <c r="Y50" s="785"/>
      <c r="Z50" s="728"/>
      <c r="AA50" s="728"/>
      <c r="AB50" s="728"/>
      <c r="AC50" s="728"/>
      <c r="AD50" s="728"/>
      <c r="AE50" s="728"/>
      <c r="AF50" s="728"/>
      <c r="AG50" s="728"/>
      <c r="AH50" s="728"/>
    </row>
    <row r="52" ht="15">
      <c r="A52" s="783" t="s">
        <v>383</v>
      </c>
    </row>
    <row r="53" ht="7.5" customHeight="1">
      <c r="A53" s="783"/>
    </row>
    <row r="54" spans="1:34" ht="15" customHeight="1">
      <c r="A54" s="727" t="s">
        <v>79</v>
      </c>
      <c r="M54" s="776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777"/>
      <c r="Y54" s="777"/>
      <c r="Z54" s="777"/>
      <c r="AA54" s="777"/>
      <c r="AB54" s="777"/>
      <c r="AC54" s="777"/>
      <c r="AD54" s="777"/>
      <c r="AE54" s="777"/>
      <c r="AF54" s="777"/>
      <c r="AG54" s="777"/>
      <c r="AH54" s="778"/>
    </row>
    <row r="55" ht="3.75" customHeight="1"/>
    <row r="56" spans="13:34" ht="15" customHeight="1">
      <c r="M56" s="776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777"/>
      <c r="Y56" s="777"/>
      <c r="Z56" s="777"/>
      <c r="AA56" s="777"/>
      <c r="AB56" s="777"/>
      <c r="AC56" s="777"/>
      <c r="AD56" s="777"/>
      <c r="AE56" s="777"/>
      <c r="AF56" s="777"/>
      <c r="AG56" s="777"/>
      <c r="AH56" s="778"/>
    </row>
    <row r="57" spans="13:34" ht="3.75" customHeight="1">
      <c r="M57" s="728"/>
      <c r="N57" s="728"/>
      <c r="O57" s="728"/>
      <c r="P57" s="728"/>
      <c r="Q57" s="728"/>
      <c r="R57" s="728"/>
      <c r="S57" s="728"/>
      <c r="T57" s="728"/>
      <c r="U57" s="728"/>
      <c r="V57" s="728"/>
      <c r="W57" s="728"/>
      <c r="X57" s="728"/>
      <c r="Y57" s="728"/>
      <c r="Z57" s="728"/>
      <c r="AA57" s="728"/>
      <c r="AB57" s="728"/>
      <c r="AC57" s="728"/>
      <c r="AD57" s="728"/>
      <c r="AE57" s="728"/>
      <c r="AF57" s="728"/>
      <c r="AG57" s="728"/>
      <c r="AH57" s="728"/>
    </row>
    <row r="58" spans="13:34" ht="15" customHeight="1">
      <c r="M58" s="815" t="s">
        <v>489</v>
      </c>
      <c r="N58" s="816"/>
      <c r="O58" s="777"/>
      <c r="P58" s="777"/>
      <c r="Q58" s="777"/>
      <c r="R58" s="777"/>
      <c r="S58" s="777"/>
      <c r="T58" s="777"/>
      <c r="U58" s="777"/>
      <c r="V58" s="777"/>
      <c r="W58" s="777"/>
      <c r="X58" s="777"/>
      <c r="Y58" s="784"/>
      <c r="Z58" s="777"/>
      <c r="AA58" s="778"/>
      <c r="AB58" s="728"/>
      <c r="AC58" s="830" t="s">
        <v>488</v>
      </c>
      <c r="AD58" s="831"/>
      <c r="AE58" s="777"/>
      <c r="AF58" s="777"/>
      <c r="AG58" s="777"/>
      <c r="AH58" s="778"/>
    </row>
    <row r="59" spans="13:34" ht="15" customHeight="1">
      <c r="M59" s="728"/>
      <c r="N59" s="728"/>
      <c r="O59" s="728"/>
      <c r="P59" s="728"/>
      <c r="Q59" s="728"/>
      <c r="R59" s="728"/>
      <c r="S59" s="728"/>
      <c r="X59" s="728"/>
      <c r="Y59" s="785"/>
      <c r="Z59" s="728"/>
      <c r="AA59" s="728"/>
      <c r="AB59" s="728"/>
      <c r="AC59" s="728"/>
      <c r="AD59" s="728"/>
      <c r="AE59" s="728"/>
      <c r="AF59" s="728"/>
      <c r="AG59" s="728"/>
      <c r="AH59" s="728"/>
    </row>
    <row r="61" spans="1:34" ht="12.75" customHeight="1">
      <c r="A61" s="786" t="s">
        <v>464</v>
      </c>
      <c r="B61" s="787"/>
      <c r="C61" s="787"/>
      <c r="D61" s="787"/>
      <c r="E61" s="787"/>
      <c r="F61" s="787"/>
      <c r="G61" s="787"/>
      <c r="H61" s="787"/>
      <c r="I61" s="787"/>
      <c r="J61" s="787"/>
      <c r="K61" s="787"/>
      <c r="L61" s="787"/>
      <c r="M61" s="787"/>
      <c r="N61" s="787"/>
      <c r="O61" s="787"/>
      <c r="P61" s="765"/>
      <c r="Q61" s="765"/>
      <c r="R61" s="765"/>
      <c r="S61" s="765"/>
      <c r="T61" s="765"/>
      <c r="U61" s="765"/>
      <c r="V61" s="765"/>
      <c r="W61" s="765"/>
      <c r="X61" s="765"/>
      <c r="Y61" s="765"/>
      <c r="Z61" s="765"/>
      <c r="AA61" s="765"/>
      <c r="AB61" s="765"/>
      <c r="AC61" s="765"/>
      <c r="AD61" s="765"/>
      <c r="AE61" s="765"/>
      <c r="AF61" s="765"/>
      <c r="AG61" s="765"/>
      <c r="AH61" s="766"/>
    </row>
    <row r="62" spans="1:34" ht="12.75" customHeight="1">
      <c r="A62" s="788" t="s">
        <v>465</v>
      </c>
      <c r="B62" s="789"/>
      <c r="C62" s="789"/>
      <c r="D62" s="789"/>
      <c r="E62" s="789"/>
      <c r="F62" s="789"/>
      <c r="G62" s="789"/>
      <c r="H62" s="789"/>
      <c r="I62" s="789"/>
      <c r="J62" s="789"/>
      <c r="K62" s="789"/>
      <c r="L62" s="789"/>
      <c r="M62" s="789"/>
      <c r="N62" s="789"/>
      <c r="O62" s="789"/>
      <c r="P62" s="728"/>
      <c r="Q62" s="728"/>
      <c r="R62" s="728"/>
      <c r="S62" s="728"/>
      <c r="T62" s="728"/>
      <c r="U62" s="728"/>
      <c r="V62" s="728"/>
      <c r="W62" s="728"/>
      <c r="X62" s="728"/>
      <c r="Y62" s="728"/>
      <c r="Z62" s="728"/>
      <c r="AA62" s="728"/>
      <c r="AB62" s="728"/>
      <c r="AC62" s="728"/>
      <c r="AD62" s="728"/>
      <c r="AE62" s="728"/>
      <c r="AF62" s="728"/>
      <c r="AG62" s="728"/>
      <c r="AH62" s="768"/>
    </row>
    <row r="63" spans="1:34" ht="12.75">
      <c r="A63" s="769"/>
      <c r="B63" s="728"/>
      <c r="C63" s="728"/>
      <c r="D63" s="728"/>
      <c r="E63" s="728"/>
      <c r="F63" s="728"/>
      <c r="G63" s="728" t="s">
        <v>53</v>
      </c>
      <c r="H63" s="728"/>
      <c r="I63" s="728"/>
      <c r="J63" s="728"/>
      <c r="K63" s="728"/>
      <c r="L63" s="728"/>
      <c r="M63" s="728"/>
      <c r="N63" s="728"/>
      <c r="O63" s="728"/>
      <c r="P63" s="728"/>
      <c r="Q63" s="728"/>
      <c r="R63" s="728"/>
      <c r="S63" s="728"/>
      <c r="T63" s="728"/>
      <c r="U63" s="728"/>
      <c r="V63" s="728"/>
      <c r="W63" s="728"/>
      <c r="X63" s="728"/>
      <c r="Y63" s="728"/>
      <c r="Z63" s="728"/>
      <c r="AA63" s="728"/>
      <c r="AB63" s="728"/>
      <c r="AC63" s="728"/>
      <c r="AD63" s="728"/>
      <c r="AE63" s="728"/>
      <c r="AF63" s="728"/>
      <c r="AG63" s="728"/>
      <c r="AH63" s="768"/>
    </row>
    <row r="64" spans="1:34" ht="12.75">
      <c r="A64" s="769"/>
      <c r="B64" s="728"/>
      <c r="C64" s="728"/>
      <c r="D64" s="728"/>
      <c r="E64" s="728"/>
      <c r="F64" s="728"/>
      <c r="G64" s="728" t="s">
        <v>156</v>
      </c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28"/>
      <c r="S64" s="728"/>
      <c r="T64" s="728"/>
      <c r="U64" s="728"/>
      <c r="V64" s="728"/>
      <c r="W64" s="728"/>
      <c r="X64" s="728"/>
      <c r="Y64" s="728"/>
      <c r="Z64" s="728"/>
      <c r="AA64" s="728"/>
      <c r="AB64" s="728"/>
      <c r="AC64" s="728"/>
      <c r="AD64" s="728"/>
      <c r="AE64" s="728"/>
      <c r="AF64" s="728"/>
      <c r="AG64" s="728"/>
      <c r="AH64" s="768"/>
    </row>
    <row r="65" spans="1:34" ht="12.75">
      <c r="A65" s="769"/>
      <c r="B65" s="728"/>
      <c r="C65" s="728"/>
      <c r="D65" s="728"/>
      <c r="E65" s="728"/>
      <c r="F65" s="728"/>
      <c r="G65" s="728"/>
      <c r="H65" s="728"/>
      <c r="I65" s="728"/>
      <c r="J65" s="728"/>
      <c r="K65" s="728"/>
      <c r="L65" s="728"/>
      <c r="M65" s="728"/>
      <c r="N65" s="728"/>
      <c r="O65" s="728"/>
      <c r="P65" s="728"/>
      <c r="Q65" s="728"/>
      <c r="R65" s="728"/>
      <c r="S65" s="728"/>
      <c r="T65" s="728"/>
      <c r="U65" s="728"/>
      <c r="V65" s="728"/>
      <c r="W65" s="728"/>
      <c r="X65" s="728"/>
      <c r="Y65" s="728"/>
      <c r="Z65" s="728"/>
      <c r="AA65" s="728"/>
      <c r="AB65" s="728"/>
      <c r="AC65" s="728"/>
      <c r="AD65" s="728"/>
      <c r="AE65" s="728"/>
      <c r="AF65" s="728"/>
      <c r="AG65" s="728"/>
      <c r="AH65" s="768"/>
    </row>
    <row r="66" spans="1:34" ht="12.75">
      <c r="A66" s="769" t="s">
        <v>466</v>
      </c>
      <c r="B66" s="728"/>
      <c r="C66" s="728"/>
      <c r="D66" s="728"/>
      <c r="E66" s="728"/>
      <c r="F66" s="728"/>
      <c r="G66" s="728"/>
      <c r="H66" s="728"/>
      <c r="I66" s="728"/>
      <c r="J66" s="728" t="s">
        <v>467</v>
      </c>
      <c r="K66" s="728"/>
      <c r="L66" s="728"/>
      <c r="M66" s="728"/>
      <c r="N66" s="728"/>
      <c r="O66" s="728"/>
      <c r="P66" s="728"/>
      <c r="Q66" s="728"/>
      <c r="R66" s="728" t="s">
        <v>468</v>
      </c>
      <c r="S66" s="728"/>
      <c r="T66" s="728"/>
      <c r="U66" s="728"/>
      <c r="V66" s="728"/>
      <c r="W66" s="728"/>
      <c r="X66" s="728"/>
      <c r="Y66" s="728"/>
      <c r="Z66" s="728"/>
      <c r="AA66" s="728"/>
      <c r="AB66" s="728"/>
      <c r="AC66" s="728"/>
      <c r="AD66" s="728"/>
      <c r="AE66" s="728"/>
      <c r="AF66" s="728"/>
      <c r="AG66" s="728"/>
      <c r="AH66" s="768"/>
    </row>
    <row r="67" spans="1:34" ht="4.5" customHeight="1">
      <c r="A67" s="769"/>
      <c r="B67" s="728"/>
      <c r="C67" s="728"/>
      <c r="D67" s="728"/>
      <c r="E67" s="728"/>
      <c r="F67" s="728"/>
      <c r="G67" s="728"/>
      <c r="H67" s="728"/>
      <c r="I67" s="728"/>
      <c r="J67" s="728"/>
      <c r="K67" s="728"/>
      <c r="L67" s="728"/>
      <c r="M67" s="728"/>
      <c r="N67" s="728"/>
      <c r="O67" s="728"/>
      <c r="P67" s="728"/>
      <c r="Q67" s="728"/>
      <c r="R67" s="728"/>
      <c r="S67" s="728"/>
      <c r="T67" s="728"/>
      <c r="U67" s="728"/>
      <c r="V67" s="728"/>
      <c r="W67" s="728"/>
      <c r="X67" s="728"/>
      <c r="Y67" s="728"/>
      <c r="Z67" s="728"/>
      <c r="AA67" s="728"/>
      <c r="AB67" s="728"/>
      <c r="AC67" s="728"/>
      <c r="AD67" s="728"/>
      <c r="AE67" s="728"/>
      <c r="AF67" s="728"/>
      <c r="AG67" s="728"/>
      <c r="AH67" s="768"/>
    </row>
    <row r="68" spans="1:34" ht="12.75">
      <c r="A68" s="769" t="s">
        <v>469</v>
      </c>
      <c r="B68" s="728"/>
      <c r="C68" s="728"/>
      <c r="D68" s="728"/>
      <c r="E68" s="728"/>
      <c r="F68" s="728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68"/>
    </row>
    <row r="69" spans="1:34" ht="4.5" customHeight="1">
      <c r="A69" s="769"/>
      <c r="B69" s="728"/>
      <c r="C69" s="728"/>
      <c r="D69" s="728"/>
      <c r="E69" s="728"/>
      <c r="F69" s="728"/>
      <c r="G69" s="728"/>
      <c r="H69" s="728"/>
      <c r="I69" s="728"/>
      <c r="J69" s="728"/>
      <c r="K69" s="728"/>
      <c r="L69" s="728"/>
      <c r="M69" s="728"/>
      <c r="N69" s="728"/>
      <c r="O69" s="728"/>
      <c r="P69" s="728"/>
      <c r="Q69" s="728"/>
      <c r="R69" s="728"/>
      <c r="S69" s="728"/>
      <c r="T69" s="728"/>
      <c r="U69" s="728"/>
      <c r="V69" s="728"/>
      <c r="W69" s="728"/>
      <c r="X69" s="728"/>
      <c r="Y69" s="728"/>
      <c r="Z69" s="728"/>
      <c r="AA69" s="728"/>
      <c r="AB69" s="728"/>
      <c r="AC69" s="728"/>
      <c r="AD69" s="728"/>
      <c r="AE69" s="728"/>
      <c r="AF69" s="728"/>
      <c r="AG69" s="728"/>
      <c r="AH69" s="768"/>
    </row>
    <row r="70" spans="1:34" ht="12.75">
      <c r="A70" s="769" t="s">
        <v>470</v>
      </c>
      <c r="B70" s="728"/>
      <c r="C70" s="728"/>
      <c r="D70" s="728"/>
      <c r="E70" s="728"/>
      <c r="F70" s="728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773"/>
      <c r="Y70" s="773"/>
      <c r="Z70" s="773"/>
      <c r="AA70" s="773"/>
      <c r="AB70" s="773"/>
      <c r="AC70" s="773"/>
      <c r="AD70" s="773"/>
      <c r="AE70" s="773"/>
      <c r="AF70" s="773"/>
      <c r="AG70" s="773"/>
      <c r="AH70" s="768"/>
    </row>
    <row r="71" spans="1:34" ht="4.5" customHeight="1">
      <c r="A71" s="769"/>
      <c r="B71" s="728"/>
      <c r="C71" s="728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8"/>
      <c r="R71" s="728"/>
      <c r="S71" s="728"/>
      <c r="T71" s="728"/>
      <c r="U71" s="728"/>
      <c r="V71" s="728"/>
      <c r="W71" s="728"/>
      <c r="X71" s="728"/>
      <c r="Y71" s="728"/>
      <c r="Z71" s="728"/>
      <c r="AA71" s="728"/>
      <c r="AB71" s="728"/>
      <c r="AC71" s="728"/>
      <c r="AD71" s="728"/>
      <c r="AE71" s="728"/>
      <c r="AF71" s="728"/>
      <c r="AG71" s="728"/>
      <c r="AH71" s="768"/>
    </row>
    <row r="72" spans="1:34" ht="12.75">
      <c r="A72" s="772" t="s">
        <v>471</v>
      </c>
      <c r="B72" s="773"/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773"/>
      <c r="Y72" s="773"/>
      <c r="Z72" s="773"/>
      <c r="AA72" s="773"/>
      <c r="AB72" s="773"/>
      <c r="AC72" s="773"/>
      <c r="AD72" s="773"/>
      <c r="AE72" s="773"/>
      <c r="AF72" s="773"/>
      <c r="AG72" s="773"/>
      <c r="AH72" s="774"/>
    </row>
    <row r="73" spans="1:35" ht="12.75">
      <c r="A73" s="728"/>
      <c r="B73" s="728"/>
      <c r="C73" s="728"/>
      <c r="D73" s="728"/>
      <c r="E73" s="728"/>
      <c r="F73" s="728"/>
      <c r="G73" s="728"/>
      <c r="H73" s="728"/>
      <c r="I73" s="728"/>
      <c r="J73" s="728"/>
      <c r="K73" s="728"/>
      <c r="L73" s="728"/>
      <c r="M73" s="728"/>
      <c r="N73" s="728"/>
      <c r="O73" s="728"/>
      <c r="P73" s="728"/>
      <c r="Q73" s="728"/>
      <c r="R73" s="728"/>
      <c r="S73" s="728"/>
      <c r="T73" s="728"/>
      <c r="U73" s="728"/>
      <c r="V73" s="728"/>
      <c r="W73" s="728"/>
      <c r="X73" s="728"/>
      <c r="Y73" s="728"/>
      <c r="Z73" s="728"/>
      <c r="AA73" s="728"/>
      <c r="AB73" s="728"/>
      <c r="AC73" s="728"/>
      <c r="AD73" s="728"/>
      <c r="AE73" s="728"/>
      <c r="AF73" s="728"/>
      <c r="AG73" s="728"/>
      <c r="AH73" s="728"/>
      <c r="AI73" s="728"/>
    </row>
    <row r="74" spans="1:35" ht="12.75">
      <c r="A74" s="728"/>
      <c r="B74" s="728"/>
      <c r="C74" s="728"/>
      <c r="D74" s="728"/>
      <c r="E74" s="728"/>
      <c r="F74" s="728"/>
      <c r="G74" s="728"/>
      <c r="H74" s="728"/>
      <c r="I74" s="728"/>
      <c r="J74" s="728"/>
      <c r="K74" s="728"/>
      <c r="L74" s="728"/>
      <c r="M74" s="728"/>
      <c r="N74" s="728"/>
      <c r="O74" s="728"/>
      <c r="P74" s="728"/>
      <c r="Q74" s="728"/>
      <c r="R74" s="728"/>
      <c r="S74" s="728"/>
      <c r="T74" s="728"/>
      <c r="U74" s="728"/>
      <c r="V74" s="728"/>
      <c r="W74" s="728"/>
      <c r="X74" s="728"/>
      <c r="Y74" s="728"/>
      <c r="Z74" s="728"/>
      <c r="AA74" s="728"/>
      <c r="AB74" s="728"/>
      <c r="AC74" s="728"/>
      <c r="AD74" s="728"/>
      <c r="AE74" s="728"/>
      <c r="AF74" s="728"/>
      <c r="AG74" s="728"/>
      <c r="AH74" s="728"/>
      <c r="AI74" s="728"/>
    </row>
    <row r="75" spans="1:35" ht="12.75">
      <c r="A75" s="728"/>
      <c r="B75" s="728"/>
      <c r="C75" s="728"/>
      <c r="D75" s="728"/>
      <c r="E75" s="728"/>
      <c r="F75" s="728"/>
      <c r="G75" s="728"/>
      <c r="H75" s="728"/>
      <c r="I75" s="728"/>
      <c r="J75" s="728"/>
      <c r="K75" s="728"/>
      <c r="L75" s="728"/>
      <c r="M75" s="728"/>
      <c r="N75" s="728"/>
      <c r="O75" s="728"/>
      <c r="P75" s="728"/>
      <c r="Q75" s="728"/>
      <c r="R75" s="728"/>
      <c r="S75" s="728"/>
      <c r="T75" s="728"/>
      <c r="U75" s="728"/>
      <c r="V75" s="728"/>
      <c r="W75" s="728"/>
      <c r="X75" s="728"/>
      <c r="Y75" s="728"/>
      <c r="Z75" s="728"/>
      <c r="AA75" s="728"/>
      <c r="AB75" s="728"/>
      <c r="AC75" s="728"/>
      <c r="AD75" s="728"/>
      <c r="AE75" s="728"/>
      <c r="AF75" s="728"/>
      <c r="AG75" s="728"/>
      <c r="AH75" s="728"/>
      <c r="AI75" s="728"/>
    </row>
    <row r="76" ht="12.75">
      <c r="AD76" s="728"/>
    </row>
    <row r="78" spans="1:34" ht="12.75">
      <c r="A78" s="782"/>
      <c r="B78" s="782"/>
      <c r="C78" s="782"/>
      <c r="D78" s="782"/>
      <c r="E78" s="782"/>
      <c r="F78" s="782"/>
      <c r="G78" s="782"/>
      <c r="H78" s="782"/>
      <c r="I78" s="727" t="s">
        <v>69</v>
      </c>
      <c r="K78" s="782"/>
      <c r="L78" s="782"/>
      <c r="M78" s="782"/>
      <c r="N78" s="782"/>
      <c r="O78" s="782"/>
      <c r="P78" s="782"/>
      <c r="T78" s="782"/>
      <c r="U78" s="782"/>
      <c r="V78" s="782"/>
      <c r="W78" s="782"/>
      <c r="X78" s="782"/>
      <c r="Y78" s="782"/>
      <c r="Z78" s="782"/>
      <c r="AA78" s="782"/>
      <c r="AB78" s="782"/>
      <c r="AC78" s="782"/>
      <c r="AD78" s="782"/>
      <c r="AE78" s="782"/>
      <c r="AF78" s="782"/>
      <c r="AG78" s="782"/>
      <c r="AH78" s="782"/>
    </row>
    <row r="79" spans="2:34" ht="27" customHeight="1">
      <c r="B79" s="790" t="s">
        <v>70</v>
      </c>
      <c r="C79" s="791"/>
      <c r="D79" s="791"/>
      <c r="E79" s="790"/>
      <c r="F79" s="791"/>
      <c r="G79" s="791"/>
      <c r="H79" s="791"/>
      <c r="I79" s="791"/>
      <c r="K79" s="790" t="s">
        <v>71</v>
      </c>
      <c r="L79" s="791"/>
      <c r="M79" s="791"/>
      <c r="N79" s="790"/>
      <c r="O79" s="791"/>
      <c r="P79" s="791"/>
      <c r="Q79" s="791"/>
      <c r="R79" s="791"/>
      <c r="V79" s="829" t="s">
        <v>80</v>
      </c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739"/>
    </row>
    <row r="80" spans="7:34" ht="12.75">
      <c r="G80" s="739"/>
      <c r="H80" s="739"/>
      <c r="I80" s="739"/>
      <c r="J80" s="739"/>
      <c r="K80" s="739"/>
      <c r="L80" s="739"/>
      <c r="M80" s="739"/>
      <c r="N80" s="739"/>
      <c r="P80" s="739"/>
      <c r="Q80" s="739"/>
      <c r="R80" s="739"/>
      <c r="S80" s="739"/>
      <c r="T80" s="739"/>
      <c r="U80" s="739"/>
      <c r="W80" s="739"/>
      <c r="X80" s="739"/>
      <c r="Y80" s="739"/>
      <c r="Z80" s="739"/>
      <c r="AA80" s="739"/>
      <c r="AB80" s="739"/>
      <c r="AC80" s="739"/>
      <c r="AD80" s="739"/>
      <c r="AE80" s="739"/>
      <c r="AF80" s="739"/>
      <c r="AG80" s="739"/>
      <c r="AH80" s="739"/>
    </row>
    <row r="81" spans="7:34" ht="12.75">
      <c r="G81" s="739"/>
      <c r="H81" s="739"/>
      <c r="I81" s="739"/>
      <c r="J81" s="739"/>
      <c r="K81" s="739"/>
      <c r="L81" s="739"/>
      <c r="M81" s="739"/>
      <c r="N81" s="739"/>
      <c r="P81" s="739"/>
      <c r="Q81" s="739"/>
      <c r="R81" s="739"/>
      <c r="S81" s="739"/>
      <c r="T81" s="739"/>
      <c r="U81" s="739"/>
      <c r="W81" s="739"/>
      <c r="X81" s="739"/>
      <c r="Y81" s="739"/>
      <c r="Z81" s="739"/>
      <c r="AA81" s="739"/>
      <c r="AB81" s="739"/>
      <c r="AC81" s="739"/>
      <c r="AD81" s="739"/>
      <c r="AE81" s="739"/>
      <c r="AF81" s="739"/>
      <c r="AG81" s="739"/>
      <c r="AH81" s="739"/>
    </row>
    <row r="82" spans="1:35" s="740" customFormat="1" ht="12.75">
      <c r="A82" s="740" t="s">
        <v>0</v>
      </c>
      <c r="F82" s="763"/>
      <c r="G82" s="727"/>
      <c r="H82" s="727"/>
      <c r="I82" s="727"/>
      <c r="J82" s="727"/>
      <c r="K82" s="727"/>
      <c r="L82" s="763" t="s">
        <v>0</v>
      </c>
      <c r="M82" s="763"/>
      <c r="N82" s="763"/>
      <c r="O82" s="763"/>
      <c r="P82" s="763"/>
      <c r="Q82" s="763"/>
      <c r="R82" s="763"/>
      <c r="S82" s="763"/>
      <c r="T82" s="763"/>
      <c r="U82" s="763"/>
      <c r="V82" s="763"/>
      <c r="W82" s="763"/>
      <c r="X82" s="763"/>
      <c r="Y82" s="763"/>
      <c r="Z82" s="763"/>
      <c r="AD82" s="792" t="s">
        <v>0</v>
      </c>
      <c r="AE82" s="792"/>
      <c r="AF82" s="792"/>
      <c r="AG82" s="792"/>
      <c r="AH82" s="792"/>
      <c r="AI82" s="792"/>
    </row>
    <row r="83" ht="12.75">
      <c r="AC83" s="793" t="s">
        <v>0</v>
      </c>
    </row>
  </sheetData>
  <sheetProtection/>
  <mergeCells count="2">
    <mergeCell ref="V79:AG79"/>
    <mergeCell ref="AC58:AD58"/>
  </mergeCells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scale="89" r:id="rId2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5"/>
  <sheetViews>
    <sheetView showGridLines="0" showZeros="0" zoomScalePageLayoutView="0" workbookViewId="0" topLeftCell="A1">
      <selection activeCell="A2" sqref="A2"/>
    </sheetView>
  </sheetViews>
  <sheetFormatPr defaultColWidth="11.421875" defaultRowHeight="12.75"/>
  <cols>
    <col min="1" max="10" width="2.7109375" style="0" customWidth="1"/>
    <col min="11" max="11" width="2.8515625" style="0" customWidth="1"/>
    <col min="12" max="16" width="2.7109375" style="0" customWidth="1"/>
    <col min="17" max="17" width="9.421875" style="0" customWidth="1"/>
    <col min="18" max="18" width="1.7109375" style="0" customWidth="1"/>
    <col min="19" max="19" width="12.7109375" style="0" customWidth="1"/>
    <col min="20" max="20" width="1.7109375" style="0" customWidth="1"/>
    <col min="21" max="21" width="11.8515625" style="0" customWidth="1"/>
    <col min="22" max="23" width="1.7109375" style="0" customWidth="1"/>
    <col min="24" max="24" width="11.8515625" style="0" customWidth="1"/>
    <col min="25" max="26" width="2.7109375" style="19" customWidth="1"/>
    <col min="27" max="27" width="3.28125" style="19" customWidth="1"/>
    <col min="28" max="34" width="2.7109375" style="19" customWidth="1"/>
    <col min="35" max="35" width="3.28125" style="19" customWidth="1"/>
    <col min="36" max="46" width="11.421875" style="19" customWidth="1"/>
  </cols>
  <sheetData>
    <row r="1" spans="1:24" ht="5.2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2"/>
      <c r="S1" s="23"/>
      <c r="T1" s="23"/>
      <c r="U1" s="23"/>
      <c r="V1" s="23"/>
      <c r="W1" s="22"/>
      <c r="X1" s="24"/>
    </row>
    <row r="2" spans="1:24" ht="15" customHeight="1">
      <c r="A2" s="819" t="s">
        <v>476</v>
      </c>
      <c r="B2" s="19"/>
      <c r="C2" s="19"/>
      <c r="D2" s="19"/>
      <c r="E2" s="19"/>
      <c r="F2" s="19"/>
      <c r="G2" s="832">
        <f>+'WBF1-Seite1'!AG9</f>
        <v>0</v>
      </c>
      <c r="H2" s="832"/>
      <c r="I2" s="832"/>
      <c r="J2" s="832"/>
      <c r="K2" s="832"/>
      <c r="L2" s="832"/>
      <c r="M2" s="638"/>
      <c r="N2" s="638"/>
      <c r="O2" s="638"/>
      <c r="P2" s="638"/>
      <c r="Q2" s="638"/>
      <c r="R2" s="173" t="s">
        <v>81</v>
      </c>
      <c r="S2" s="16" t="s">
        <v>82</v>
      </c>
      <c r="T2" s="19"/>
      <c r="U2" s="19"/>
      <c r="V2" s="19"/>
      <c r="W2" s="20"/>
      <c r="X2" s="28"/>
    </row>
    <row r="3" spans="1:24" ht="3.75" customHeight="1">
      <c r="A3" s="20"/>
      <c r="B3" s="19"/>
      <c r="C3" s="19"/>
      <c r="D3" s="19"/>
      <c r="E3" s="19"/>
      <c r="F3" s="1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3"/>
      <c r="S3" s="16"/>
      <c r="T3" s="19"/>
      <c r="U3" s="19"/>
      <c r="V3" s="19"/>
      <c r="W3" s="20"/>
      <c r="X3" s="28"/>
    </row>
    <row r="4" spans="1:24" ht="15" customHeight="1">
      <c r="A4" s="20" t="s">
        <v>6</v>
      </c>
      <c r="B4" s="19"/>
      <c r="C4" s="19"/>
      <c r="D4" s="19"/>
      <c r="E4" s="19"/>
      <c r="F4" s="19"/>
      <c r="G4" s="638">
        <f>+'WBF1-Seite1'!H16</f>
        <v>0</v>
      </c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173" t="s">
        <v>83</v>
      </c>
      <c r="S4" s="16" t="s">
        <v>84</v>
      </c>
      <c r="T4" s="19"/>
      <c r="U4" s="19"/>
      <c r="V4" s="19"/>
      <c r="W4" s="20"/>
      <c r="X4" s="28"/>
    </row>
    <row r="5" spans="1:24" ht="3.75" customHeight="1">
      <c r="A5" s="20"/>
      <c r="B5" s="19"/>
      <c r="C5" s="19"/>
      <c r="D5" s="19"/>
      <c r="E5" s="19"/>
      <c r="F5" s="1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3"/>
      <c r="S5" s="19"/>
      <c r="T5" s="19"/>
      <c r="U5" s="19"/>
      <c r="V5" s="19"/>
      <c r="W5" s="20"/>
      <c r="X5" s="28"/>
    </row>
    <row r="6" spans="1:24" ht="15" customHeight="1">
      <c r="A6" s="20" t="s">
        <v>85</v>
      </c>
      <c r="B6" s="19"/>
      <c r="C6" s="19"/>
      <c r="D6" s="19"/>
      <c r="E6" s="19"/>
      <c r="F6" s="19"/>
      <c r="G6" s="638">
        <f>+'WBF1-Seite1'!J28</f>
        <v>0</v>
      </c>
      <c r="H6" s="638"/>
      <c r="I6" s="638"/>
      <c r="J6" s="638"/>
      <c r="K6" s="638"/>
      <c r="L6" s="638"/>
      <c r="M6" s="638">
        <f>+'WBF1-Seite1'!J30</f>
        <v>0</v>
      </c>
      <c r="N6" s="638"/>
      <c r="O6" s="638"/>
      <c r="P6" s="638"/>
      <c r="Q6" s="638"/>
      <c r="R6" s="173" t="s">
        <v>86</v>
      </c>
      <c r="S6" s="19" t="s">
        <v>87</v>
      </c>
      <c r="T6" s="19"/>
      <c r="U6" s="19"/>
      <c r="V6" s="19"/>
      <c r="W6" s="20"/>
      <c r="X6" s="28"/>
    </row>
    <row r="7" spans="1:24" ht="3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5"/>
      <c r="S7" s="26"/>
      <c r="T7" s="26"/>
      <c r="U7" s="26"/>
      <c r="V7" s="26"/>
      <c r="W7" s="25"/>
      <c r="X7" s="27"/>
    </row>
    <row r="9" ht="4.5" customHeight="1"/>
    <row r="10" spans="1:46" s="103" customFormat="1" ht="21">
      <c r="A10" s="99" t="s">
        <v>88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</row>
    <row r="11" ht="3" customHeight="1"/>
    <row r="12" ht="15" customHeight="1">
      <c r="A12" t="s">
        <v>89</v>
      </c>
    </row>
    <row r="13" spans="1:24" ht="15" customHeight="1">
      <c r="A13" t="s">
        <v>90</v>
      </c>
      <c r="F13" s="19"/>
      <c r="G13" s="1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ht="3" customHeight="1"/>
    <row r="15" spans="1:24" ht="15" customHeight="1">
      <c r="A15" t="s">
        <v>91</v>
      </c>
      <c r="N15" s="19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7" spans="1:24" ht="3" customHeight="1">
      <c r="A17" s="2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2"/>
      <c r="R17" s="23"/>
      <c r="S17" s="22"/>
      <c r="T17" s="23"/>
      <c r="U17" s="22"/>
      <c r="V17" s="24"/>
      <c r="W17" s="23"/>
      <c r="X17" s="24"/>
    </row>
    <row r="18" spans="1:24" ht="71.25" customHeight="1">
      <c r="A18" s="104" t="s">
        <v>92</v>
      </c>
      <c r="B18" s="105"/>
      <c r="C18" s="106" t="s">
        <v>93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7" t="s">
        <v>94</v>
      </c>
      <c r="R18" s="108"/>
      <c r="S18" s="107" t="s">
        <v>95</v>
      </c>
      <c r="T18" s="109"/>
      <c r="U18" s="110" t="s">
        <v>96</v>
      </c>
      <c r="V18" s="111"/>
      <c r="W18" s="112"/>
      <c r="X18" s="113" t="s">
        <v>97</v>
      </c>
    </row>
    <row r="19" spans="1:24" ht="17.25" customHeight="1">
      <c r="A19" s="114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118"/>
      <c r="S19" s="117"/>
      <c r="T19" s="119"/>
      <c r="U19" s="120"/>
      <c r="V19" s="121"/>
      <c r="W19" s="122"/>
      <c r="X19" s="121"/>
    </row>
    <row r="20" spans="1:24" ht="12.75">
      <c r="A20" s="21"/>
      <c r="B20" s="46"/>
      <c r="C20" s="18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Q20" s="21"/>
      <c r="R20" s="186"/>
      <c r="S20" s="183"/>
      <c r="T20" s="184"/>
      <c r="U20" s="183"/>
      <c r="V20" s="185"/>
      <c r="W20" s="184"/>
      <c r="X20" s="185"/>
    </row>
    <row r="21" spans="1:24" ht="12.75">
      <c r="A21" s="21"/>
      <c r="B21" s="46"/>
      <c r="C21" s="21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46"/>
      <c r="Q21" s="21"/>
      <c r="R21" s="186"/>
      <c r="S21" s="21"/>
      <c r="T21" s="186"/>
      <c r="U21" s="21"/>
      <c r="V21" s="46"/>
      <c r="W21" s="186"/>
      <c r="X21" s="46"/>
    </row>
    <row r="22" spans="1:24" ht="12.75">
      <c r="A22" s="21"/>
      <c r="B22" s="46"/>
      <c r="C22" s="21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46"/>
      <c r="Q22" s="21"/>
      <c r="R22" s="186"/>
      <c r="S22" s="21"/>
      <c r="T22" s="186"/>
      <c r="U22" s="21"/>
      <c r="V22" s="46"/>
      <c r="W22" s="186"/>
      <c r="X22" s="46"/>
    </row>
    <row r="23" spans="1:24" ht="12.75">
      <c r="A23" s="21"/>
      <c r="B23" s="46"/>
      <c r="C23" s="21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46"/>
      <c r="Q23" s="21"/>
      <c r="R23" s="186"/>
      <c r="S23" s="21"/>
      <c r="T23" s="186"/>
      <c r="U23" s="21"/>
      <c r="V23" s="46"/>
      <c r="W23" s="186"/>
      <c r="X23" s="46"/>
    </row>
    <row r="24" spans="1:24" ht="12.75">
      <c r="A24" s="21"/>
      <c r="B24" s="46"/>
      <c r="C24" s="21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46"/>
      <c r="Q24" s="21"/>
      <c r="R24" s="186"/>
      <c r="S24" s="21"/>
      <c r="T24" s="186"/>
      <c r="U24" s="21"/>
      <c r="V24" s="46"/>
      <c r="W24" s="186"/>
      <c r="X24" s="46"/>
    </row>
    <row r="25" spans="1:24" ht="12.75">
      <c r="A25" s="21"/>
      <c r="B25" s="46"/>
      <c r="C25" s="21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46"/>
      <c r="Q25" s="21"/>
      <c r="R25" s="186"/>
      <c r="S25" s="21"/>
      <c r="T25" s="186"/>
      <c r="U25" s="21"/>
      <c r="V25" s="46"/>
      <c r="W25" s="186"/>
      <c r="X25" s="46"/>
    </row>
    <row r="26" spans="1:24" ht="12.75">
      <c r="A26" s="21"/>
      <c r="B26" s="46"/>
      <c r="C26" s="21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46"/>
      <c r="Q26" s="21"/>
      <c r="R26" s="186"/>
      <c r="S26" s="21"/>
      <c r="T26" s="186"/>
      <c r="U26" s="21"/>
      <c r="V26" s="46"/>
      <c r="W26" s="186"/>
      <c r="X26" s="46"/>
    </row>
    <row r="27" spans="1:24" ht="12.75">
      <c r="A27" s="21"/>
      <c r="B27" s="46"/>
      <c r="C27" s="21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46"/>
      <c r="Q27" s="21"/>
      <c r="R27" s="186"/>
      <c r="S27" s="21"/>
      <c r="T27" s="186"/>
      <c r="U27" s="21"/>
      <c r="V27" s="46"/>
      <c r="W27" s="186"/>
      <c r="X27" s="46"/>
    </row>
    <row r="28" spans="1:24" ht="12.75">
      <c r="A28" s="21"/>
      <c r="B28" s="46"/>
      <c r="C28" s="21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46"/>
      <c r="Q28" s="21"/>
      <c r="R28" s="186"/>
      <c r="S28" s="21"/>
      <c r="T28" s="186"/>
      <c r="U28" s="21"/>
      <c r="V28" s="46"/>
      <c r="W28" s="186"/>
      <c r="X28" s="46"/>
    </row>
    <row r="29" spans="1:24" ht="12.75">
      <c r="A29" s="21"/>
      <c r="B29" s="46"/>
      <c r="C29" s="21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46"/>
      <c r="Q29" s="21"/>
      <c r="R29" s="186"/>
      <c r="S29" s="21"/>
      <c r="T29" s="186"/>
      <c r="U29" s="21"/>
      <c r="V29" s="46"/>
      <c r="W29" s="186"/>
      <c r="X29" s="46"/>
    </row>
    <row r="30" spans="1:24" ht="12.75">
      <c r="A30" s="21"/>
      <c r="B30" s="46"/>
      <c r="C30" s="21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46"/>
      <c r="Q30" s="21"/>
      <c r="R30" s="186"/>
      <c r="S30" s="21"/>
      <c r="T30" s="186"/>
      <c r="U30" s="21"/>
      <c r="V30" s="46"/>
      <c r="W30" s="186"/>
      <c r="X30" s="46"/>
    </row>
    <row r="31" spans="1:24" ht="12.75">
      <c r="A31" s="21"/>
      <c r="B31" s="46"/>
      <c r="C31" s="21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46"/>
      <c r="Q31" s="21"/>
      <c r="R31" s="186"/>
      <c r="S31" s="21"/>
      <c r="T31" s="186"/>
      <c r="U31" s="21"/>
      <c r="V31" s="46"/>
      <c r="W31" s="186"/>
      <c r="X31" s="46"/>
    </row>
    <row r="32" spans="1:24" ht="12.75">
      <c r="A32" s="21"/>
      <c r="B32" s="46"/>
      <c r="C32" s="21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46"/>
      <c r="Q32" s="21"/>
      <c r="R32" s="186"/>
      <c r="S32" s="21"/>
      <c r="T32" s="186"/>
      <c r="U32" s="21"/>
      <c r="V32" s="46"/>
      <c r="W32" s="186"/>
      <c r="X32" s="46"/>
    </row>
    <row r="33" spans="1:24" ht="12.75">
      <c r="A33" s="21"/>
      <c r="B33" s="46"/>
      <c r="C33" s="21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46"/>
      <c r="Q33" s="21"/>
      <c r="R33" s="186"/>
      <c r="S33" s="21"/>
      <c r="T33" s="186"/>
      <c r="U33" s="21"/>
      <c r="V33" s="46"/>
      <c r="W33" s="186"/>
      <c r="X33" s="46"/>
    </row>
    <row r="34" spans="1:24" ht="12.75">
      <c r="A34" s="187"/>
      <c r="B34" s="188"/>
      <c r="C34" s="187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8"/>
      <c r="Q34" s="187"/>
      <c r="R34" s="189"/>
      <c r="S34" s="187"/>
      <c r="T34" s="189"/>
      <c r="U34" s="187"/>
      <c r="V34" s="188"/>
      <c r="W34" s="189"/>
      <c r="X34" s="188"/>
    </row>
    <row r="35" spans="1:24" ht="3.7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2"/>
      <c r="T35" s="24"/>
      <c r="U35" s="22"/>
      <c r="V35" s="24"/>
      <c r="W35" s="23"/>
      <c r="X35" s="24"/>
    </row>
    <row r="36" spans="1:24" ht="15" customHeight="1">
      <c r="A36" s="20" t="s">
        <v>98</v>
      </c>
      <c r="B36" s="19"/>
      <c r="C36" s="19"/>
      <c r="D36" s="19"/>
      <c r="E36" s="19"/>
      <c r="F36" s="19"/>
      <c r="G36" s="19"/>
      <c r="H36" s="19"/>
      <c r="I36" s="19"/>
      <c r="J36" s="96"/>
      <c r="K36" s="96"/>
      <c r="L36" s="96"/>
      <c r="M36" s="96"/>
      <c r="N36" s="96"/>
      <c r="O36" s="96"/>
      <c r="P36" s="96"/>
      <c r="Q36" s="96"/>
      <c r="R36" s="96"/>
      <c r="S36" s="644">
        <f>SUM(S20:S34)</f>
        <v>0</v>
      </c>
      <c r="T36" s="97"/>
      <c r="U36" s="645">
        <f>SUM(U20:U34)</f>
        <v>0</v>
      </c>
      <c r="V36" s="97"/>
      <c r="W36" s="96"/>
      <c r="X36" s="97"/>
    </row>
    <row r="37" spans="1:24" ht="3.75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/>
      <c r="T37" s="27"/>
      <c r="U37" s="25"/>
      <c r="V37" s="27"/>
      <c r="W37" s="26"/>
      <c r="X37" s="27"/>
    </row>
    <row r="38" spans="1:24" ht="3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4"/>
    </row>
    <row r="39" spans="1:24" ht="15" customHeight="1">
      <c r="A39" s="20" t="s">
        <v>99</v>
      </c>
      <c r="B39" s="19"/>
      <c r="C39" s="19"/>
      <c r="D39" s="19"/>
      <c r="E39" s="19"/>
      <c r="F39" s="19"/>
      <c r="G39" s="19"/>
      <c r="H39" s="19"/>
      <c r="I39" s="19"/>
      <c r="J39" s="19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7"/>
    </row>
    <row r="40" spans="1:24" ht="3.75" customHeight="1" thickBo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3.75" customHeight="1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5"/>
    </row>
    <row r="42" spans="1:24" ht="15" customHeight="1">
      <c r="A42" s="20" t="s">
        <v>100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96"/>
      <c r="U42" s="96"/>
      <c r="V42" s="96"/>
      <c r="W42" s="96"/>
      <c r="X42" s="97"/>
    </row>
    <row r="43" spans="1:24" ht="3.75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</row>
    <row r="44" spans="1:24" ht="3.7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4"/>
    </row>
    <row r="45" spans="1:24" ht="15" customHeight="1">
      <c r="A45" s="20" t="s">
        <v>101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96"/>
      <c r="R45" s="96"/>
      <c r="S45" s="96"/>
      <c r="T45" s="96"/>
      <c r="U45" s="96"/>
      <c r="V45" s="96"/>
      <c r="W45" s="96"/>
      <c r="X45" s="97"/>
    </row>
    <row r="46" spans="1:24" ht="3.75" customHeight="1" thickBo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646"/>
    </row>
    <row r="47" spans="1:24" ht="3.7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3"/>
      <c r="V47" s="124"/>
      <c r="W47" s="146"/>
      <c r="X47" s="633"/>
    </row>
    <row r="48" spans="1:25" ht="15" customHeight="1">
      <c r="A48" s="20" t="s">
        <v>102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96"/>
      <c r="M48" s="96"/>
      <c r="N48" s="96"/>
      <c r="O48" s="96"/>
      <c r="P48" s="96"/>
      <c r="Q48" s="96"/>
      <c r="R48" s="96"/>
      <c r="S48" s="96"/>
      <c r="T48" s="96"/>
      <c r="U48" s="126"/>
      <c r="V48" s="96"/>
      <c r="W48" s="635"/>
      <c r="X48" s="648"/>
      <c r="Y48" s="16"/>
    </row>
    <row r="49" spans="1:25" ht="3.7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5"/>
      <c r="V49" s="26"/>
      <c r="W49" s="635"/>
      <c r="X49" s="648"/>
      <c r="Y49" s="16"/>
    </row>
    <row r="50" spans="1:25" ht="3.7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2"/>
      <c r="V50" s="19"/>
      <c r="W50" s="635"/>
      <c r="X50" s="648"/>
      <c r="Y50" s="16"/>
    </row>
    <row r="51" spans="1:25" ht="15" customHeight="1">
      <c r="A51" s="20" t="s">
        <v>103</v>
      </c>
      <c r="B51" s="19"/>
      <c r="C51" s="19"/>
      <c r="D51" s="19"/>
      <c r="E51" s="19"/>
      <c r="F51" s="19"/>
      <c r="G51" s="19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126"/>
      <c r="V51" s="96"/>
      <c r="W51" s="635"/>
      <c r="X51" s="648"/>
      <c r="Y51" s="16"/>
    </row>
    <row r="52" spans="1:25" ht="3.75" customHeight="1" thickBo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5"/>
      <c r="V52" s="26"/>
      <c r="W52" s="635"/>
      <c r="X52" s="648"/>
      <c r="Y52" s="16"/>
    </row>
    <row r="53" spans="1:24" ht="3.75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2"/>
      <c r="T53" s="23"/>
      <c r="U53" s="22"/>
      <c r="V53" s="19"/>
      <c r="W53" s="146"/>
      <c r="X53" s="633"/>
    </row>
    <row r="54" spans="1:24" ht="15" customHeight="1">
      <c r="A54" s="20" t="s">
        <v>104</v>
      </c>
      <c r="B54" s="19"/>
      <c r="C54" s="19"/>
      <c r="D54" s="19"/>
      <c r="E54" s="19"/>
      <c r="F54" s="19"/>
      <c r="G54" s="19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127"/>
      <c r="T54" s="128" t="s">
        <v>105</v>
      </c>
      <c r="U54" s="127"/>
      <c r="V54" s="647" t="s">
        <v>105</v>
      </c>
      <c r="W54" s="649"/>
      <c r="X54" s="650">
        <v>1</v>
      </c>
    </row>
    <row r="55" spans="1:24" ht="3.75" customHeight="1" thickBo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5"/>
      <c r="T55" s="26"/>
      <c r="U55" s="25"/>
      <c r="V55" s="26"/>
      <c r="W55" s="634"/>
      <c r="X55" s="636"/>
    </row>
    <row r="56" spans="19:23" ht="12.75">
      <c r="S56" s="19"/>
      <c r="T56" s="19"/>
      <c r="V56" s="19"/>
      <c r="W56" s="19"/>
    </row>
    <row r="57" spans="19:20" ht="12.75">
      <c r="S57" s="19"/>
      <c r="T57" s="19"/>
    </row>
    <row r="58" spans="19:20" ht="12.75">
      <c r="S58" s="19"/>
      <c r="T58" s="19"/>
    </row>
    <row r="59" spans="1:24" ht="12.75">
      <c r="A59" s="100"/>
      <c r="B59" s="100"/>
      <c r="C59" s="100"/>
      <c r="D59" s="100"/>
      <c r="E59" s="100"/>
      <c r="F59" s="100"/>
      <c r="G59" s="100"/>
      <c r="H59" s="100"/>
      <c r="J59" s="129" t="s">
        <v>69</v>
      </c>
      <c r="K59" s="100"/>
      <c r="L59" s="100"/>
      <c r="M59" s="100"/>
      <c r="N59" s="100"/>
      <c r="O59" s="100"/>
      <c r="P59" s="100"/>
      <c r="Q59" s="19"/>
      <c r="R59" s="100"/>
      <c r="S59" s="100"/>
      <c r="T59" s="100"/>
      <c r="U59" s="100"/>
      <c r="V59" s="100"/>
      <c r="W59" s="100"/>
      <c r="X59" s="100"/>
    </row>
    <row r="60" spans="1:31" ht="26.25">
      <c r="A60" s="69" t="s">
        <v>70</v>
      </c>
      <c r="B60" s="69"/>
      <c r="C60" s="69"/>
      <c r="D60" s="69"/>
      <c r="E60" s="69"/>
      <c r="F60" s="69"/>
      <c r="G60" s="69"/>
      <c r="H60" s="69"/>
      <c r="J60" s="69" t="s">
        <v>71</v>
      </c>
      <c r="K60" s="69"/>
      <c r="L60" s="69"/>
      <c r="M60" s="69"/>
      <c r="N60" s="69"/>
      <c r="O60" s="69"/>
      <c r="P60" s="69"/>
      <c r="R60" s="141" t="s">
        <v>80</v>
      </c>
      <c r="S60" s="69"/>
      <c r="T60" s="69"/>
      <c r="U60" s="69"/>
      <c r="V60" s="69"/>
      <c r="W60" s="69"/>
      <c r="X60" s="69"/>
      <c r="Y60" s="102"/>
      <c r="Z60" s="102"/>
      <c r="AA60" s="102"/>
      <c r="AB60" s="102"/>
      <c r="AC60" s="130"/>
      <c r="AD60" s="102"/>
      <c r="AE60" s="130"/>
    </row>
    <row r="62" spans="1:46" s="30" customFormat="1" ht="10.5" customHeight="1">
      <c r="A62" s="131" t="s">
        <v>106</v>
      </c>
      <c r="B62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1:46" s="30" customFormat="1" ht="10.5" customHeight="1">
      <c r="A63" s="30" t="s">
        <v>107</v>
      </c>
      <c r="B63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</row>
    <row r="64" spans="25:46" s="30" customFormat="1" ht="6" customHeight="1"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</row>
    <row r="65" spans="1:46" s="30" customFormat="1" ht="10.5" customHeight="1">
      <c r="A65" s="131" t="s">
        <v>108</v>
      </c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</row>
    <row r="66" spans="1:46" s="30" customFormat="1" ht="10.5" customHeight="1">
      <c r="A66" s="30" t="s">
        <v>109</v>
      </c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</row>
    <row r="67" spans="25:46" s="30" customFormat="1" ht="6" customHeight="1"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</row>
    <row r="68" spans="1:46" s="30" customFormat="1" ht="10.5" customHeight="1">
      <c r="A68" s="131" t="s">
        <v>110</v>
      </c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25:46" s="30" customFormat="1" ht="6" customHeight="1"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  <row r="70" spans="1:46" s="30" customFormat="1" ht="10.5" customHeight="1">
      <c r="A70" s="131" t="s">
        <v>111</v>
      </c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  <row r="71" spans="1:46" s="30" customFormat="1" ht="10.5" customHeight="1">
      <c r="A71" s="131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</row>
    <row r="72" spans="1:46" s="30" customFormat="1" ht="10.5" customHeight="1">
      <c r="A72" s="131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</row>
    <row r="73" spans="1:46" s="30" customFormat="1" ht="10.5" customHeight="1">
      <c r="A73" s="131"/>
      <c r="U73"/>
      <c r="V73"/>
      <c r="W73"/>
      <c r="X73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</row>
    <row r="74" spans="1:46" s="60" customFormat="1" ht="11.25">
      <c r="A74" s="60" t="s">
        <v>0</v>
      </c>
      <c r="G74" s="76" t="s">
        <v>0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X74" s="77" t="s">
        <v>0</v>
      </c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</row>
    <row r="75" ht="12.75">
      <c r="X75" s="132" t="s">
        <v>0</v>
      </c>
    </row>
  </sheetData>
  <sheetProtection/>
  <mergeCells count="1">
    <mergeCell ref="G2:L2"/>
  </mergeCells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scale="99" r:id="rId3"/>
  <headerFooter alignWithMargins="0">
    <oddFooter>&amp;L&amp;8Amt der Steiermärkischen Landesregierung
&amp;"Arial,Fett"Fachabteilung Energie und Wohnbau&amp;C&amp;8Quelle: www.wohnbau.steiermark.at&amp;R&amp;8&amp;F, &amp;A
Stand: Oktober 2014
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H43" sqref="H43"/>
    </sheetView>
  </sheetViews>
  <sheetFormatPr defaultColWidth="14.8515625" defaultRowHeight="83.25" customHeight="1"/>
  <cols>
    <col min="1" max="1" width="4.140625" style="691" customWidth="1"/>
    <col min="2" max="2" width="12.421875" style="691" customWidth="1"/>
    <col min="3" max="3" width="14.7109375" style="691" customWidth="1"/>
    <col min="4" max="4" width="21.421875" style="691" customWidth="1"/>
    <col min="5" max="5" width="4.7109375" style="691" customWidth="1"/>
    <col min="6" max="6" width="16.8515625" style="691" customWidth="1"/>
    <col min="7" max="7" width="10.7109375" style="691" customWidth="1"/>
    <col min="8" max="16384" width="14.8515625" style="691" customWidth="1"/>
  </cols>
  <sheetData>
    <row r="1" spans="1:7" ht="3" customHeight="1">
      <c r="A1" s="688"/>
      <c r="B1" s="689"/>
      <c r="C1" s="689"/>
      <c r="D1" s="689"/>
      <c r="E1" s="688"/>
      <c r="F1" s="689"/>
      <c r="G1" s="690"/>
    </row>
    <row r="2" spans="1:7" ht="15" customHeight="1">
      <c r="A2" s="820" t="s">
        <v>476</v>
      </c>
      <c r="B2" s="16"/>
      <c r="C2" s="660">
        <f>+'WBF1-Seite1'!AG9</f>
        <v>0</v>
      </c>
      <c r="D2" s="638"/>
      <c r="E2" s="692"/>
      <c r="F2" s="16"/>
      <c r="G2" s="693"/>
    </row>
    <row r="3" spans="1:7" ht="3" customHeight="1">
      <c r="A3" s="692"/>
      <c r="B3" s="694"/>
      <c r="C3" s="669"/>
      <c r="D3" s="16"/>
      <c r="E3" s="692"/>
      <c r="F3" s="16"/>
      <c r="G3" s="693"/>
    </row>
    <row r="4" spans="1:7" ht="15" customHeight="1">
      <c r="A4" s="695" t="s">
        <v>6</v>
      </c>
      <c r="B4" s="16"/>
      <c r="C4" s="661">
        <f>+'WBF1-Seite1'!H16</f>
        <v>0</v>
      </c>
      <c r="D4" s="638"/>
      <c r="E4" s="692"/>
      <c r="F4" s="16"/>
      <c r="G4" s="693"/>
    </row>
    <row r="5" spans="1:7" ht="3" customHeight="1">
      <c r="A5" s="692"/>
      <c r="B5" s="696"/>
      <c r="C5" s="669"/>
      <c r="D5" s="16"/>
      <c r="E5" s="692"/>
      <c r="F5" s="16"/>
      <c r="G5" s="693"/>
    </row>
    <row r="6" spans="1:7" ht="15" customHeight="1">
      <c r="A6" s="695" t="s">
        <v>85</v>
      </c>
      <c r="B6" s="16"/>
      <c r="C6" s="661">
        <f>+'WBF1-Seite1'!J28</f>
        <v>0</v>
      </c>
      <c r="D6" s="661">
        <f>+'WBF1-Seite1'!J30</f>
        <v>0</v>
      </c>
      <c r="E6" s="692"/>
      <c r="F6" s="16"/>
      <c r="G6" s="693"/>
    </row>
    <row r="7" spans="1:7" ht="3" customHeight="1">
      <c r="A7" s="697"/>
      <c r="B7" s="698"/>
      <c r="C7" s="698"/>
      <c r="D7" s="698"/>
      <c r="E7" s="697"/>
      <c r="F7" s="698"/>
      <c r="G7" s="699"/>
    </row>
    <row r="8" spans="1:7" ht="6" customHeight="1">
      <c r="A8" s="16"/>
      <c r="B8" s="16"/>
      <c r="C8" s="16"/>
      <c r="D8" s="16"/>
      <c r="E8" s="16"/>
      <c r="F8" s="16"/>
      <c r="G8" s="16"/>
    </row>
    <row r="9" spans="2:7" ht="30" customHeight="1">
      <c r="B9" s="840" t="s">
        <v>384</v>
      </c>
      <c r="C9" s="840"/>
      <c r="D9" s="840"/>
      <c r="E9" s="840"/>
      <c r="F9" s="840"/>
      <c r="G9" s="840"/>
    </row>
    <row r="10" ht="6" customHeight="1"/>
    <row r="11" spans="1:7" ht="18" customHeight="1">
      <c r="A11" s="688"/>
      <c r="B11" s="700" t="s">
        <v>385</v>
      </c>
      <c r="C11" s="689"/>
      <c r="D11" s="689"/>
      <c r="E11" s="689"/>
      <c r="F11" s="689"/>
      <c r="G11" s="701" t="s">
        <v>412</v>
      </c>
    </row>
    <row r="12" spans="1:7" ht="63.75" customHeight="1">
      <c r="A12" s="697"/>
      <c r="B12" s="702" t="s">
        <v>386</v>
      </c>
      <c r="C12" s="698"/>
      <c r="D12" s="841" t="s">
        <v>387</v>
      </c>
      <c r="E12" s="841"/>
      <c r="F12" s="703" t="s">
        <v>388</v>
      </c>
      <c r="G12" s="704"/>
    </row>
    <row r="13" spans="1:7" ht="18" customHeight="1">
      <c r="A13" s="688"/>
      <c r="B13" s="700" t="s">
        <v>389</v>
      </c>
      <c r="C13" s="689"/>
      <c r="D13" s="689"/>
      <c r="E13" s="689"/>
      <c r="F13" s="689"/>
      <c r="G13" s="705"/>
    </row>
    <row r="14" spans="1:7" ht="45.75" customHeight="1">
      <c r="A14" s="697"/>
      <c r="B14" s="702" t="s">
        <v>390</v>
      </c>
      <c r="C14" s="698"/>
      <c r="D14" s="841" t="s">
        <v>391</v>
      </c>
      <c r="E14" s="841"/>
      <c r="F14" s="703" t="s">
        <v>388</v>
      </c>
      <c r="G14" s="704"/>
    </row>
    <row r="15" spans="1:7" ht="18" customHeight="1">
      <c r="A15" s="688"/>
      <c r="B15" s="700" t="s">
        <v>392</v>
      </c>
      <c r="C15" s="689"/>
      <c r="D15" s="689"/>
      <c r="E15" s="689"/>
      <c r="F15" s="689"/>
      <c r="G15" s="705"/>
    </row>
    <row r="16" spans="1:7" ht="15" customHeight="1">
      <c r="A16" s="692"/>
      <c r="B16" s="706" t="s">
        <v>393</v>
      </c>
      <c r="C16" s="706"/>
      <c r="D16" s="707"/>
      <c r="E16" s="707"/>
      <c r="F16" s="708" t="s">
        <v>394</v>
      </c>
      <c r="G16" s="709"/>
    </row>
    <row r="17" spans="1:12" ht="15" customHeight="1">
      <c r="A17" s="692"/>
      <c r="B17" s="706" t="s">
        <v>435</v>
      </c>
      <c r="C17" s="707"/>
      <c r="D17" s="707"/>
      <c r="E17" s="707"/>
      <c r="F17" s="708" t="s">
        <v>395</v>
      </c>
      <c r="G17" s="709"/>
      <c r="J17" s="16"/>
      <c r="K17" s="16"/>
      <c r="L17" s="16"/>
    </row>
    <row r="18" spans="1:12" ht="15" customHeight="1">
      <c r="A18" s="692"/>
      <c r="B18" s="706" t="s">
        <v>436</v>
      </c>
      <c r="C18" s="707"/>
      <c r="D18" s="707"/>
      <c r="E18" s="707"/>
      <c r="F18" s="708" t="s">
        <v>395</v>
      </c>
      <c r="G18" s="709"/>
      <c r="J18" s="16"/>
      <c r="K18" s="16"/>
      <c r="L18" s="16"/>
    </row>
    <row r="19" spans="1:12" ht="15" customHeight="1">
      <c r="A19" s="692"/>
      <c r="B19" s="706" t="s">
        <v>396</v>
      </c>
      <c r="C19" s="707"/>
      <c r="D19" s="707"/>
      <c r="E19" s="707"/>
      <c r="F19" s="708" t="s">
        <v>401</v>
      </c>
      <c r="G19" s="709"/>
      <c r="J19" s="16"/>
      <c r="K19" s="16"/>
      <c r="L19" s="16"/>
    </row>
    <row r="20" spans="1:12" ht="27.75" customHeight="1">
      <c r="A20" s="692"/>
      <c r="B20" s="836" t="s">
        <v>397</v>
      </c>
      <c r="C20" s="836"/>
      <c r="D20" s="836"/>
      <c r="E20" s="707"/>
      <c r="F20" s="708" t="s">
        <v>401</v>
      </c>
      <c r="G20" s="709"/>
      <c r="J20" s="16"/>
      <c r="K20" s="16"/>
      <c r="L20" s="16"/>
    </row>
    <row r="21" spans="1:12" ht="24" customHeight="1">
      <c r="A21" s="692"/>
      <c r="B21" s="836" t="s">
        <v>398</v>
      </c>
      <c r="C21" s="836"/>
      <c r="D21" s="836"/>
      <c r="E21" s="707"/>
      <c r="F21" s="708" t="s">
        <v>395</v>
      </c>
      <c r="G21" s="709"/>
      <c r="J21" s="16"/>
      <c r="K21" s="16"/>
      <c r="L21" s="16"/>
    </row>
    <row r="22" spans="1:12" ht="15" customHeight="1">
      <c r="A22" s="692"/>
      <c r="B22" s="836" t="s">
        <v>399</v>
      </c>
      <c r="C22" s="836"/>
      <c r="D22" s="836"/>
      <c r="E22" s="836"/>
      <c r="F22" s="708" t="s">
        <v>395</v>
      </c>
      <c r="G22" s="709"/>
      <c r="J22" s="16"/>
      <c r="K22" s="16"/>
      <c r="L22" s="16"/>
    </row>
    <row r="23" spans="1:12" ht="15" customHeight="1">
      <c r="A23" s="692"/>
      <c r="B23" s="706" t="s">
        <v>400</v>
      </c>
      <c r="C23" s="707"/>
      <c r="D23" s="707"/>
      <c r="E23" s="707"/>
      <c r="F23" s="708" t="s">
        <v>395</v>
      </c>
      <c r="G23" s="709"/>
      <c r="J23" s="16"/>
      <c r="K23" s="16"/>
      <c r="L23" s="16"/>
    </row>
    <row r="24" spans="1:12" ht="15" customHeight="1">
      <c r="A24" s="692"/>
      <c r="B24" s="706" t="s">
        <v>441</v>
      </c>
      <c r="C24" s="707"/>
      <c r="D24" s="707"/>
      <c r="E24" s="707"/>
      <c r="F24" s="708" t="s">
        <v>395</v>
      </c>
      <c r="G24" s="709"/>
      <c r="J24" s="16"/>
      <c r="K24" s="16"/>
      <c r="L24" s="16"/>
    </row>
    <row r="25" spans="1:12" ht="15" customHeight="1">
      <c r="A25" s="692"/>
      <c r="B25" s="706" t="s">
        <v>437</v>
      </c>
      <c r="C25" s="707"/>
      <c r="D25" s="707"/>
      <c r="E25" s="707"/>
      <c r="F25" s="708" t="s">
        <v>401</v>
      </c>
      <c r="G25" s="709"/>
      <c r="J25" s="16"/>
      <c r="K25" s="16"/>
      <c r="L25" s="16"/>
    </row>
    <row r="26" spans="1:12" ht="15" customHeight="1">
      <c r="A26" s="692"/>
      <c r="B26" s="706" t="s">
        <v>438</v>
      </c>
      <c r="C26" s="707"/>
      <c r="D26" s="707"/>
      <c r="E26" s="707"/>
      <c r="F26" s="708" t="s">
        <v>439</v>
      </c>
      <c r="G26" s="709"/>
      <c r="J26" s="16"/>
      <c r="K26" s="16"/>
      <c r="L26" s="16"/>
    </row>
    <row r="27" spans="1:12" ht="15" customHeight="1">
      <c r="A27" s="692"/>
      <c r="B27" s="706" t="s">
        <v>252</v>
      </c>
      <c r="C27" s="707"/>
      <c r="D27" s="707"/>
      <c r="E27" s="707"/>
      <c r="F27" s="708" t="s">
        <v>439</v>
      </c>
      <c r="G27" s="709"/>
      <c r="J27" s="16"/>
      <c r="K27" s="16"/>
      <c r="L27" s="16"/>
    </row>
    <row r="28" spans="1:12" ht="15" customHeight="1">
      <c r="A28" s="692"/>
      <c r="B28" s="706" t="s">
        <v>402</v>
      </c>
      <c r="C28" s="707"/>
      <c r="D28" s="707"/>
      <c r="E28" s="707"/>
      <c r="F28" s="708" t="s">
        <v>440</v>
      </c>
      <c r="G28" s="709"/>
      <c r="J28" s="16"/>
      <c r="K28" s="16"/>
      <c r="L28" s="16"/>
    </row>
    <row r="29" spans="1:12" ht="15" customHeight="1">
      <c r="A29" s="692"/>
      <c r="B29" s="706" t="s">
        <v>403</v>
      </c>
      <c r="C29" s="707"/>
      <c r="D29" s="707"/>
      <c r="E29" s="707"/>
      <c r="F29" s="708" t="s">
        <v>439</v>
      </c>
      <c r="G29" s="709"/>
      <c r="J29" s="16"/>
      <c r="K29" s="16"/>
      <c r="L29" s="16"/>
    </row>
    <row r="30" spans="1:12" ht="15" customHeight="1">
      <c r="A30" s="692"/>
      <c r="B30" s="706" t="s">
        <v>404</v>
      </c>
      <c r="C30" s="707"/>
      <c r="D30" s="718"/>
      <c r="E30" s="707"/>
      <c r="F30" s="708" t="s">
        <v>395</v>
      </c>
      <c r="G30" s="709"/>
      <c r="J30" s="16"/>
      <c r="K30" s="16"/>
      <c r="L30" s="16"/>
    </row>
    <row r="31" spans="1:12" ht="15" customHeight="1">
      <c r="A31" s="692"/>
      <c r="B31" s="706" t="s">
        <v>405</v>
      </c>
      <c r="C31" s="707"/>
      <c r="D31" s="707"/>
      <c r="E31" s="707"/>
      <c r="F31" s="708" t="s">
        <v>395</v>
      </c>
      <c r="G31" s="709"/>
      <c r="I31" s="710"/>
      <c r="J31" s="16"/>
      <c r="K31" s="16"/>
      <c r="L31" s="16"/>
    </row>
    <row r="32" spans="1:12" ht="15" customHeight="1">
      <c r="A32" s="692"/>
      <c r="B32" s="706" t="s">
        <v>406</v>
      </c>
      <c r="C32" s="707"/>
      <c r="D32" s="707"/>
      <c r="E32" s="707"/>
      <c r="F32" s="708" t="s">
        <v>395</v>
      </c>
      <c r="G32" s="709"/>
      <c r="I32" s="710"/>
      <c r="J32" s="16"/>
      <c r="K32" s="16"/>
      <c r="L32" s="16"/>
    </row>
    <row r="33" spans="1:12" ht="15" customHeight="1">
      <c r="A33" s="692"/>
      <c r="B33" s="706" t="s">
        <v>433</v>
      </c>
      <c r="C33" s="707"/>
      <c r="D33" s="707"/>
      <c r="E33" s="707"/>
      <c r="F33" s="708" t="s">
        <v>395</v>
      </c>
      <c r="G33" s="709"/>
      <c r="I33" s="710"/>
      <c r="J33" s="16"/>
      <c r="K33" s="16"/>
      <c r="L33" s="16"/>
    </row>
    <row r="34" spans="1:12" ht="15" customHeight="1">
      <c r="A34" s="692"/>
      <c r="B34" s="706" t="s">
        <v>434</v>
      </c>
      <c r="C34" s="707"/>
      <c r="D34" s="707"/>
      <c r="E34" s="707"/>
      <c r="F34" s="708" t="s">
        <v>395</v>
      </c>
      <c r="G34" s="709"/>
      <c r="I34" s="710"/>
      <c r="J34" s="16"/>
      <c r="K34" s="16"/>
      <c r="L34" s="16"/>
    </row>
    <row r="35" spans="1:12" ht="15" customHeight="1">
      <c r="A35" s="807"/>
      <c r="B35" s="706" t="s">
        <v>479</v>
      </c>
      <c r="C35" s="707"/>
      <c r="D35" s="707"/>
      <c r="E35" s="707"/>
      <c r="F35" s="797" t="s">
        <v>480</v>
      </c>
      <c r="G35" s="709"/>
      <c r="I35" s="710"/>
      <c r="J35" s="16"/>
      <c r="K35" s="16"/>
      <c r="L35" s="16"/>
    </row>
    <row r="36" spans="1:12" s="801" customFormat="1" ht="12" customHeight="1">
      <c r="A36" s="806"/>
      <c r="B36" s="838" t="s">
        <v>482</v>
      </c>
      <c r="C36" s="838"/>
      <c r="D36" s="838"/>
      <c r="E36" s="838"/>
      <c r="F36" s="805"/>
      <c r="G36" s="799"/>
      <c r="I36" s="802"/>
      <c r="J36" s="800"/>
      <c r="K36" s="800"/>
      <c r="L36" s="800"/>
    </row>
    <row r="37" spans="1:12" s="804" customFormat="1" ht="10.5" customHeight="1">
      <c r="A37" s="807"/>
      <c r="B37" s="838" t="s">
        <v>483</v>
      </c>
      <c r="C37" s="838"/>
      <c r="D37" s="838"/>
      <c r="E37" s="838"/>
      <c r="F37" s="839"/>
      <c r="G37" s="709"/>
      <c r="I37" s="802"/>
      <c r="J37" s="803"/>
      <c r="K37" s="803"/>
      <c r="L37" s="803"/>
    </row>
    <row r="38" spans="1:7" ht="18" customHeight="1">
      <c r="A38" s="692"/>
      <c r="B38" s="798" t="s">
        <v>481</v>
      </c>
      <c r="C38" s="698"/>
      <c r="D38" s="698"/>
      <c r="E38" s="698"/>
      <c r="F38" s="703"/>
      <c r="G38" s="711">
        <f>SUM(G15:G34)</f>
        <v>0</v>
      </c>
    </row>
    <row r="39" spans="1:7" ht="30" customHeight="1">
      <c r="A39" s="712"/>
      <c r="B39" s="713" t="s">
        <v>407</v>
      </c>
      <c r="C39" s="714"/>
      <c r="D39" s="714"/>
      <c r="E39" s="714"/>
      <c r="F39" s="714"/>
      <c r="G39" s="715">
        <f>SUM(G38,G14,G12)</f>
        <v>0</v>
      </c>
    </row>
    <row r="40" ht="18" customHeight="1"/>
    <row r="41" spans="2:7" ht="33" customHeight="1" hidden="1">
      <c r="B41" s="837" t="s">
        <v>408</v>
      </c>
      <c r="C41" s="837"/>
      <c r="D41" s="837"/>
      <c r="E41" s="837"/>
      <c r="F41" s="837"/>
      <c r="G41" s="837"/>
    </row>
    <row r="42" spans="1:7" s="716" customFormat="1" ht="39" customHeight="1">
      <c r="A42" s="842" t="s">
        <v>427</v>
      </c>
      <c r="B42" s="842"/>
      <c r="C42" s="842"/>
      <c r="D42" s="842"/>
      <c r="E42" s="842"/>
      <c r="F42" s="842"/>
      <c r="G42" s="842"/>
    </row>
    <row r="43" spans="1:7" s="716" customFormat="1" ht="48" customHeight="1">
      <c r="A43" s="717"/>
      <c r="B43" s="717" t="s">
        <v>421</v>
      </c>
      <c r="C43" s="717"/>
      <c r="D43" s="717"/>
      <c r="E43" s="717" t="s">
        <v>422</v>
      </c>
      <c r="F43" s="717"/>
      <c r="G43" s="717"/>
    </row>
    <row r="44" spans="1:7" ht="26.25" customHeight="1">
      <c r="A44" s="16"/>
      <c r="B44" s="833" t="s">
        <v>409</v>
      </c>
      <c r="C44" s="833"/>
      <c r="D44" s="16"/>
      <c r="E44" s="834" t="s">
        <v>426</v>
      </c>
      <c r="F44" s="835"/>
      <c r="G44" s="835"/>
    </row>
    <row r="45" spans="1:7" ht="27.75" customHeight="1">
      <c r="A45" s="16"/>
      <c r="B45" s="16"/>
      <c r="C45" s="16"/>
      <c r="D45" s="16"/>
      <c r="E45" s="717"/>
      <c r="F45" s="16"/>
      <c r="G45" s="16"/>
    </row>
    <row r="46" spans="8:9" ht="28.5" customHeight="1">
      <c r="H46" s="833"/>
      <c r="I46" s="833"/>
    </row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30" customHeight="1"/>
    <row r="59" ht="30" customHeight="1"/>
    <row r="60" ht="30" customHeight="1"/>
  </sheetData>
  <sheetProtection/>
  <mergeCells count="13">
    <mergeCell ref="B9:G9"/>
    <mergeCell ref="D12:E12"/>
    <mergeCell ref="D14:E14"/>
    <mergeCell ref="B20:D20"/>
    <mergeCell ref="A42:G42"/>
    <mergeCell ref="B44:C44"/>
    <mergeCell ref="H46:I46"/>
    <mergeCell ref="E44:G44"/>
    <mergeCell ref="B21:D21"/>
    <mergeCell ref="B22:E22"/>
    <mergeCell ref="B41:G41"/>
    <mergeCell ref="B37:F37"/>
    <mergeCell ref="B36:E36"/>
  </mergeCells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r:id="rId3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showGridLines="0" showZeros="0" zoomScalePageLayoutView="0" workbookViewId="0" topLeftCell="A1">
      <selection activeCell="A2" sqref="A2"/>
    </sheetView>
  </sheetViews>
  <sheetFormatPr defaultColWidth="11.421875" defaultRowHeight="12.75"/>
  <cols>
    <col min="1" max="1" width="10.00390625" style="0" customWidth="1"/>
    <col min="2" max="2" width="6.421875" style="0" customWidth="1"/>
    <col min="3" max="3" width="4.8515625" style="0" customWidth="1"/>
    <col min="4" max="4" width="6.421875" style="0" customWidth="1"/>
    <col min="5" max="5" width="5.8515625" style="0" customWidth="1"/>
    <col min="6" max="6" width="2.7109375" style="0" customWidth="1"/>
    <col min="7" max="7" width="6.140625" style="0" customWidth="1"/>
    <col min="8" max="8" width="4.8515625" style="0" customWidth="1"/>
    <col min="9" max="9" width="5.7109375" style="0" customWidth="1"/>
    <col min="10" max="10" width="6.8515625" style="0" customWidth="1"/>
    <col min="11" max="11" width="9.7109375" style="0" customWidth="1"/>
    <col min="12" max="12" width="3.8515625" style="58" customWidth="1"/>
    <col min="13" max="14" width="2.421875" style="59" customWidth="1"/>
    <col min="15" max="15" width="22.140625" style="0" customWidth="1"/>
    <col min="16" max="16" width="11.421875" style="30" customWidth="1"/>
  </cols>
  <sheetData>
    <row r="1" spans="1:15" ht="3" customHeight="1">
      <c r="A1" s="35"/>
      <c r="B1" s="36"/>
      <c r="C1" s="36"/>
      <c r="D1" s="36"/>
      <c r="E1" s="36"/>
      <c r="F1" s="36"/>
      <c r="G1" s="36"/>
      <c r="H1" s="36"/>
      <c r="I1" s="35"/>
      <c r="J1" s="36"/>
      <c r="K1" s="36"/>
      <c r="L1" s="36"/>
      <c r="M1" s="37"/>
      <c r="N1" s="38"/>
      <c r="O1" s="39"/>
    </row>
    <row r="2" spans="1:15" ht="15" customHeight="1">
      <c r="A2" s="821" t="s">
        <v>490</v>
      </c>
      <c r="C2" s="832">
        <f>+'WBF1-Seite1'!AG9</f>
        <v>0</v>
      </c>
      <c r="D2" s="832"/>
      <c r="E2" s="832"/>
      <c r="F2" s="638"/>
      <c r="G2" s="638" t="s">
        <v>0</v>
      </c>
      <c r="H2" s="638"/>
      <c r="I2" s="41" t="s">
        <v>81</v>
      </c>
      <c r="J2" s="179"/>
      <c r="K2" s="42" t="s">
        <v>112</v>
      </c>
      <c r="L2" s="43"/>
      <c r="M2" s="44"/>
      <c r="N2" s="45"/>
      <c r="O2" s="46"/>
    </row>
    <row r="3" spans="1:15" ht="3" customHeight="1">
      <c r="A3" s="40"/>
      <c r="C3" s="643"/>
      <c r="D3" s="643"/>
      <c r="E3" s="643"/>
      <c r="F3" s="639"/>
      <c r="G3" s="639"/>
      <c r="H3" s="640"/>
      <c r="I3" s="41"/>
      <c r="J3" s="179"/>
      <c r="K3" s="42"/>
      <c r="L3" s="43"/>
      <c r="M3" s="44"/>
      <c r="N3" s="45"/>
      <c r="O3" s="46"/>
    </row>
    <row r="4" spans="1:15" ht="15" customHeight="1">
      <c r="A4" s="47" t="s">
        <v>6</v>
      </c>
      <c r="B4" s="48"/>
      <c r="C4" s="638">
        <f>+'WBF1-Seite1'!H16</f>
        <v>0</v>
      </c>
      <c r="D4" s="638"/>
      <c r="E4" s="638"/>
      <c r="F4" s="638"/>
      <c r="G4" s="638"/>
      <c r="H4" s="638"/>
      <c r="I4" s="41" t="s">
        <v>83</v>
      </c>
      <c r="J4" s="179"/>
      <c r="K4" s="42" t="s">
        <v>113</v>
      </c>
      <c r="L4" s="43"/>
      <c r="M4" s="44"/>
      <c r="N4" s="45"/>
      <c r="O4" s="46"/>
    </row>
    <row r="5" spans="1:15" ht="3" customHeight="1">
      <c r="A5" s="47"/>
      <c r="B5" s="48"/>
      <c r="C5" s="639"/>
      <c r="D5" s="639"/>
      <c r="E5" s="641"/>
      <c r="F5" s="641"/>
      <c r="G5" s="641"/>
      <c r="H5" s="642"/>
      <c r="I5" s="41"/>
      <c r="J5" s="179"/>
      <c r="K5" s="42"/>
      <c r="L5" s="43"/>
      <c r="M5" s="44"/>
      <c r="N5" s="45"/>
      <c r="O5" s="46"/>
    </row>
    <row r="6" spans="1:15" ht="15" customHeight="1">
      <c r="A6" s="47" t="s">
        <v>85</v>
      </c>
      <c r="B6" s="48"/>
      <c r="C6" s="638">
        <f>+'WBF1-Seite1'!J28</f>
        <v>0</v>
      </c>
      <c r="D6" s="638"/>
      <c r="E6" s="638">
        <f>+'WBF1-Seite1'!J30</f>
        <v>0</v>
      </c>
      <c r="F6" s="638"/>
      <c r="G6" s="638"/>
      <c r="H6" s="638"/>
      <c r="I6" s="41" t="s">
        <v>86</v>
      </c>
      <c r="J6" s="179"/>
      <c r="K6" s="42" t="s">
        <v>114</v>
      </c>
      <c r="L6" s="43"/>
      <c r="M6" s="44"/>
      <c r="N6" s="45"/>
      <c r="O6" s="46"/>
    </row>
    <row r="7" spans="1:15" ht="4.5" customHeight="1">
      <c r="A7" s="49"/>
      <c r="B7" s="50"/>
      <c r="C7" s="50"/>
      <c r="D7" s="50"/>
      <c r="E7" s="50"/>
      <c r="F7" s="50"/>
      <c r="G7" s="50"/>
      <c r="H7" s="50"/>
      <c r="I7" s="49"/>
      <c r="J7" s="50"/>
      <c r="K7" s="50"/>
      <c r="L7" s="50"/>
      <c r="M7" s="51"/>
      <c r="N7" s="52"/>
      <c r="O7" s="53"/>
    </row>
    <row r="8" spans="1:15" ht="3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4"/>
    </row>
    <row r="9" spans="1:16" ht="18">
      <c r="A9" s="56" t="s">
        <v>453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7"/>
      <c r="O9" s="56"/>
      <c r="P9" s="229" t="b">
        <v>0</v>
      </c>
    </row>
    <row r="10" ht="3" customHeight="1"/>
    <row r="11" spans="1:16" ht="15" customHeight="1">
      <c r="A11" s="60" t="s">
        <v>115</v>
      </c>
      <c r="B11" s="60"/>
      <c r="D11" s="178"/>
      <c r="E11" s="60" t="s">
        <v>116</v>
      </c>
      <c r="I11" s="178"/>
      <c r="J11" s="60" t="s">
        <v>448</v>
      </c>
      <c r="P11" s="229" t="b">
        <v>0</v>
      </c>
    </row>
    <row r="12" spans="1:16" ht="15" customHeight="1">
      <c r="A12" s="61" t="s">
        <v>117</v>
      </c>
      <c r="B12" s="61"/>
      <c r="D12" s="178"/>
      <c r="E12" s="60" t="s">
        <v>118</v>
      </c>
      <c r="I12" s="178"/>
      <c r="J12" s="60" t="s">
        <v>119</v>
      </c>
      <c r="P12" s="229" t="b">
        <v>0</v>
      </c>
    </row>
    <row r="13" spans="4:10" ht="15" customHeight="1">
      <c r="D13" s="178"/>
      <c r="E13" s="60" t="s">
        <v>120</v>
      </c>
      <c r="I13" s="178"/>
      <c r="J13" s="60" t="s">
        <v>121</v>
      </c>
    </row>
    <row r="14" spans="13:15" ht="10.5" customHeight="1" thickBot="1">
      <c r="M14" s="567" t="s">
        <v>380</v>
      </c>
      <c r="N14" s="564"/>
      <c r="O14" s="568"/>
    </row>
    <row r="15" spans="1:16" s="60" customFormat="1" ht="15" customHeight="1" thickBot="1">
      <c r="A15" s="651">
        <v>1250</v>
      </c>
      <c r="B15" s="158" t="s">
        <v>371</v>
      </c>
      <c r="C15" s="166" t="s">
        <v>122</v>
      </c>
      <c r="D15" s="171" t="s">
        <v>123</v>
      </c>
      <c r="E15" s="846"/>
      <c r="F15" s="846"/>
      <c r="G15" s="169" t="s">
        <v>124</v>
      </c>
      <c r="H15" s="159"/>
      <c r="I15" s="167">
        <v>0</v>
      </c>
      <c r="J15" s="168"/>
      <c r="K15" s="160" t="s">
        <v>125</v>
      </c>
      <c r="L15" s="18"/>
      <c r="M15" s="161" t="s">
        <v>126</v>
      </c>
      <c r="N15" s="161" t="s">
        <v>0</v>
      </c>
      <c r="O15" s="569">
        <f>+A15*E15</f>
        <v>0</v>
      </c>
      <c r="P15" s="30"/>
    </row>
    <row r="16" spans="1:16" s="60" customFormat="1" ht="15" customHeight="1">
      <c r="A16" s="174" t="s">
        <v>485</v>
      </c>
      <c r="B16" s="98"/>
      <c r="C16" s="808"/>
      <c r="D16" s="809"/>
      <c r="E16" s="98"/>
      <c r="F16" s="98"/>
      <c r="G16" s="810"/>
      <c r="H16" s="811"/>
      <c r="I16" s="812"/>
      <c r="J16" s="55"/>
      <c r="K16" s="44"/>
      <c r="L16" s="19"/>
      <c r="M16" s="90"/>
      <c r="N16" s="19"/>
      <c r="O16" s="19"/>
      <c r="P16" s="19"/>
    </row>
    <row r="17" spans="1:9" ht="15" customHeight="1">
      <c r="A17" s="67"/>
      <c r="B17" s="65"/>
      <c r="D17" s="165" t="s">
        <v>127</v>
      </c>
      <c r="E17" s="847">
        <f>+WBF2!U36</f>
        <v>0</v>
      </c>
      <c r="F17" s="847"/>
      <c r="G17" t="s">
        <v>124</v>
      </c>
      <c r="I17" s="66"/>
    </row>
    <row r="18" spans="2:9" ht="15" customHeight="1">
      <c r="B18" s="67"/>
      <c r="D18" s="165" t="s">
        <v>128</v>
      </c>
      <c r="E18" s="844">
        <v>0</v>
      </c>
      <c r="F18" s="844"/>
      <c r="G18" t="s">
        <v>124</v>
      </c>
      <c r="I18" s="67"/>
    </row>
    <row r="19" spans="5:11" ht="6" customHeight="1">
      <c r="E19" s="29"/>
      <c r="K19" t="s">
        <v>0</v>
      </c>
    </row>
    <row r="20" spans="1:16" s="60" customFormat="1" ht="15" customHeight="1">
      <c r="A20" s="175" t="s">
        <v>129</v>
      </c>
      <c r="B20" s="31"/>
      <c r="C20" s="68"/>
      <c r="D20" s="170" t="s">
        <v>130</v>
      </c>
      <c r="E20" s="844">
        <f>+E15+E17+E18</f>
        <v>0</v>
      </c>
      <c r="F20" s="844"/>
      <c r="G20" s="172" t="s">
        <v>131</v>
      </c>
      <c r="H20"/>
      <c r="L20" s="59"/>
      <c r="M20" s="59"/>
      <c r="N20" s="59"/>
      <c r="P20" s="30"/>
    </row>
    <row r="21" spans="3:16" s="60" customFormat="1" ht="15" customHeight="1">
      <c r="C21" s="68" t="s">
        <v>132</v>
      </c>
      <c r="D21" s="70"/>
      <c r="E21" s="70"/>
      <c r="F21" s="19"/>
      <c r="G21" s="28"/>
      <c r="H21" s="71" t="s">
        <v>133</v>
      </c>
      <c r="I21" s="845">
        <f>IF(I24&lt;=0,0,IF(I24&gt;22,22,I24))</f>
        <v>0</v>
      </c>
      <c r="J21" s="845"/>
      <c r="K21" s="32" t="s">
        <v>134</v>
      </c>
      <c r="L21"/>
      <c r="M21" s="59" t="s">
        <v>126</v>
      </c>
      <c r="N21" s="59"/>
      <c r="O21" s="570">
        <f>O15*(I21/100)</f>
        <v>0</v>
      </c>
      <c r="P21" s="30"/>
    </row>
    <row r="22" spans="3:16" s="60" customFormat="1" ht="15" customHeight="1">
      <c r="C22" s="68"/>
      <c r="D22" s="70" t="s">
        <v>135</v>
      </c>
      <c r="E22" s="844"/>
      <c r="F22" s="844"/>
      <c r="G22" s="72" t="s">
        <v>136</v>
      </c>
      <c r="H22"/>
      <c r="I22" s="60" t="s">
        <v>137</v>
      </c>
      <c r="J22" s="140">
        <f>IF(E22=0,0,I21-16.5)</f>
        <v>0</v>
      </c>
      <c r="K22" s="32" t="s">
        <v>134</v>
      </c>
      <c r="L22" s="59" t="s">
        <v>370</v>
      </c>
      <c r="M22" s="59"/>
      <c r="N22" s="59"/>
      <c r="P22" s="30"/>
    </row>
    <row r="23" spans="3:16" s="60" customFormat="1" ht="2.25" customHeight="1">
      <c r="C23" s="73"/>
      <c r="F23" s="74"/>
      <c r="G23" s="28"/>
      <c r="H23"/>
      <c r="L23" s="59"/>
      <c r="M23" s="59"/>
      <c r="N23" s="59"/>
      <c r="P23" s="30"/>
    </row>
    <row r="24" spans="1:9" ht="9" customHeight="1">
      <c r="A24" s="67" t="s">
        <v>138</v>
      </c>
      <c r="B24" s="67"/>
      <c r="I24" s="62">
        <f>IF(E22&gt;0,(3.6-(E20*1.26/E22))*12,0)</f>
        <v>0</v>
      </c>
    </row>
    <row r="25" spans="1:16" s="60" customFormat="1" ht="2.25" customHeight="1">
      <c r="A25" s="75"/>
      <c r="B25" s="75"/>
      <c r="L25" s="59"/>
      <c r="M25" s="59"/>
      <c r="N25" s="59"/>
      <c r="P25" s="30"/>
    </row>
    <row r="26" spans="1:16" s="60" customFormat="1" ht="15" customHeight="1">
      <c r="A26" s="18"/>
      <c r="B26" s="18"/>
      <c r="C26" s="180" t="s">
        <v>139</v>
      </c>
      <c r="D26" s="181"/>
      <c r="E26" s="181"/>
      <c r="F26" s="181"/>
      <c r="G26" s="181"/>
      <c r="H26" s="181"/>
      <c r="I26" s="181"/>
      <c r="J26" s="181"/>
      <c r="K26" s="182"/>
      <c r="L26" s="18"/>
      <c r="M26" s="161" t="s">
        <v>126</v>
      </c>
      <c r="N26" s="564" t="s">
        <v>379</v>
      </c>
      <c r="O26" s="572">
        <f>ROUND(SUM(O15:O21),-2)</f>
        <v>0</v>
      </c>
      <c r="P26" s="30"/>
    </row>
    <row r="27" ht="7.5" customHeight="1"/>
    <row r="28" spans="1:16" s="60" customFormat="1" ht="15" customHeight="1">
      <c r="A28" s="174" t="s">
        <v>140</v>
      </c>
      <c r="C28" s="637"/>
      <c r="E28" s="843">
        <v>350</v>
      </c>
      <c r="F28" s="843"/>
      <c r="G28" s="60" t="s">
        <v>372</v>
      </c>
      <c r="H28" s="59" t="s">
        <v>122</v>
      </c>
      <c r="I28" s="721"/>
      <c r="J28" s="78" t="s">
        <v>444</v>
      </c>
      <c r="L28" s="59"/>
      <c r="M28" s="59" t="s">
        <v>126</v>
      </c>
      <c r="N28" s="59"/>
      <c r="O28" s="573">
        <f>+E28*I28</f>
        <v>0</v>
      </c>
      <c r="P28" s="30"/>
    </row>
    <row r="29" spans="1:16" s="60" customFormat="1" ht="7.5" customHeight="1">
      <c r="A29" s="174"/>
      <c r="C29" s="637"/>
      <c r="E29" s="720"/>
      <c r="F29" s="720"/>
      <c r="H29" s="59"/>
      <c r="I29" s="78"/>
      <c r="J29" s="78"/>
      <c r="L29" s="59"/>
      <c r="M29" s="59"/>
      <c r="N29" s="59"/>
      <c r="O29" s="59"/>
      <c r="P29" s="30"/>
    </row>
    <row r="30" spans="1:15" ht="15" customHeight="1">
      <c r="A30" s="174" t="s">
        <v>486</v>
      </c>
      <c r="B30" s="813"/>
      <c r="C30" s="30" t="s">
        <v>487</v>
      </c>
      <c r="G30" s="59"/>
      <c r="I30" s="721">
        <v>0</v>
      </c>
      <c r="J30" t="s">
        <v>375</v>
      </c>
      <c r="L30" s="722"/>
      <c r="M30" s="59" t="s">
        <v>126</v>
      </c>
      <c r="O30" s="573">
        <f>+I30*E15</f>
        <v>0</v>
      </c>
    </row>
    <row r="31" ht="7.5" customHeight="1">
      <c r="B31" s="65"/>
    </row>
    <row r="32" spans="1:16" s="60" customFormat="1" ht="15" customHeight="1">
      <c r="A32" s="174" t="s">
        <v>456</v>
      </c>
      <c r="B32" s="65"/>
      <c r="C32" s="79"/>
      <c r="D32" s="79"/>
      <c r="E32" s="79"/>
      <c r="F32" s="79"/>
      <c r="G32" s="79"/>
      <c r="H32" s="79"/>
      <c r="I32" s="721">
        <v>0</v>
      </c>
      <c r="J32" s="60" t="s">
        <v>445</v>
      </c>
      <c r="M32" s="59" t="s">
        <v>126</v>
      </c>
      <c r="N32" s="59"/>
      <c r="O32" s="570">
        <f>O26*(I32/100)</f>
        <v>0</v>
      </c>
      <c r="P32" s="30"/>
    </row>
    <row r="33" spans="7:28" s="60" customFormat="1" ht="7.5" customHeight="1">
      <c r="G33" s="77"/>
      <c r="H33" s="77"/>
      <c r="L33"/>
      <c r="M33"/>
      <c r="N33"/>
      <c r="O33"/>
      <c r="P33" s="30"/>
      <c r="X33"/>
      <c r="Y33"/>
      <c r="Z33"/>
      <c r="AA33"/>
      <c r="AB33"/>
    </row>
    <row r="34" spans="1:16" s="80" customFormat="1" ht="15" customHeight="1">
      <c r="A34" s="83" t="s">
        <v>454</v>
      </c>
      <c r="B34" s="83"/>
      <c r="C34"/>
      <c r="D34"/>
      <c r="E34"/>
      <c r="F34"/>
      <c r="G34"/>
      <c r="M34" s="34" t="s">
        <v>126</v>
      </c>
      <c r="N34" s="564" t="s">
        <v>379</v>
      </c>
      <c r="O34" s="574">
        <f>ROUND(SUM(O26:O32),-2)</f>
        <v>0</v>
      </c>
      <c r="P34" s="537"/>
    </row>
    <row r="35" spans="1:16" s="80" customFormat="1" ht="7.5" customHeight="1">
      <c r="A35" s="176"/>
      <c r="G35" s="81"/>
      <c r="H35" s="81"/>
      <c r="I35" s="64"/>
      <c r="K35" s="82"/>
      <c r="L35" s="64"/>
      <c r="M35" s="64"/>
      <c r="N35" s="64"/>
      <c r="P35" s="537"/>
    </row>
    <row r="36" spans="1:16" ht="15" customHeight="1">
      <c r="A36" s="174" t="s">
        <v>410</v>
      </c>
      <c r="B36" s="80" t="s">
        <v>0</v>
      </c>
      <c r="C36" s="723" t="s">
        <v>447</v>
      </c>
      <c r="D36" s="80"/>
      <c r="E36" s="80"/>
      <c r="F36" s="80"/>
      <c r="G36" s="81"/>
      <c r="H36" s="81"/>
      <c r="I36" s="721">
        <f>+Bonuspunkte!G39</f>
        <v>0</v>
      </c>
      <c r="L36" s="64"/>
      <c r="M36" s="59" t="s">
        <v>126</v>
      </c>
      <c r="N36" s="64"/>
      <c r="O36" s="570">
        <f>ROUND((I36*E15*10),-2)</f>
        <v>0</v>
      </c>
      <c r="P36" s="794">
        <f>IF(I36&gt;6,I36-6,0)</f>
        <v>0</v>
      </c>
    </row>
    <row r="37" spans="11:16" s="60" customFormat="1" ht="7.5" customHeight="1">
      <c r="K37" s="84"/>
      <c r="L37" s="58"/>
      <c r="M37" s="59"/>
      <c r="N37" s="59"/>
      <c r="O37"/>
      <c r="P37" s="30"/>
    </row>
    <row r="38" spans="1:16" s="60" customFormat="1" ht="15" customHeight="1">
      <c r="A38" s="175" t="s">
        <v>446</v>
      </c>
      <c r="B38" s="31"/>
      <c r="I38" s="721">
        <v>0</v>
      </c>
      <c r="J38" s="60" t="s">
        <v>445</v>
      </c>
      <c r="L38"/>
      <c r="M38" s="59" t="s">
        <v>126</v>
      </c>
      <c r="N38" s="59"/>
      <c r="O38" s="574">
        <f>ROUND(O26*I38/100,-2)</f>
        <v>0</v>
      </c>
      <c r="P38" s="30"/>
    </row>
    <row r="39" spans="1:16" s="85" customFormat="1" ht="15" customHeight="1">
      <c r="A39" s="67" t="s">
        <v>141</v>
      </c>
      <c r="B39" s="67"/>
      <c r="J39"/>
      <c r="K39" s="58"/>
      <c r="L39" s="58"/>
      <c r="P39" s="67"/>
    </row>
    <row r="40" spans="12:16" s="60" customFormat="1" ht="7.5" customHeight="1" thickBot="1">
      <c r="L40" s="59"/>
      <c r="M40" s="59"/>
      <c r="N40" s="59"/>
      <c r="P40" s="30"/>
    </row>
    <row r="41" spans="1:15" ht="15" customHeight="1" thickBot="1">
      <c r="A41" s="142" t="s">
        <v>455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5" t="s">
        <v>126</v>
      </c>
      <c r="N41" s="565" t="s">
        <v>379</v>
      </c>
      <c r="O41" s="575">
        <f>ROUND(SUM(O34:O40),-2)</f>
        <v>0</v>
      </c>
    </row>
    <row r="42" spans="11:16" s="60" customFormat="1" ht="6" customHeight="1">
      <c r="K42" s="77"/>
      <c r="L42" s="58"/>
      <c r="M42" s="59"/>
      <c r="N42" s="59"/>
      <c r="O42"/>
      <c r="P42" s="30"/>
    </row>
    <row r="43" spans="1:9" ht="15">
      <c r="A43" s="177" t="s">
        <v>142</v>
      </c>
      <c r="B43" s="86"/>
      <c r="I43" s="719" t="s">
        <v>143</v>
      </c>
    </row>
    <row r="44" spans="12:16" s="60" customFormat="1" ht="3" customHeight="1">
      <c r="L44" s="59"/>
      <c r="M44" s="59"/>
      <c r="N44" s="59"/>
      <c r="P44" s="30"/>
    </row>
    <row r="45" spans="1:16" s="60" customFormat="1" ht="12" customHeight="1">
      <c r="A45" s="60" t="s">
        <v>443</v>
      </c>
      <c r="C45" s="79"/>
      <c r="D45" s="79"/>
      <c r="E45" s="79"/>
      <c r="F45" s="79"/>
      <c r="G45" s="79"/>
      <c r="H45" s="79"/>
      <c r="I45" s="79"/>
      <c r="J45" s="79"/>
      <c r="K45" s="79"/>
      <c r="L45" s="59"/>
      <c r="M45" s="59"/>
      <c r="N45" s="59"/>
      <c r="P45" s="30"/>
    </row>
    <row r="46" spans="1:16" s="60" customFormat="1" ht="15" customHeight="1">
      <c r="A46" s="87" t="s">
        <v>373</v>
      </c>
      <c r="B46" s="652">
        <v>10720</v>
      </c>
      <c r="C46" s="653"/>
      <c r="D46" s="653"/>
      <c r="E46" s="653"/>
      <c r="F46" s="76" t="s">
        <v>122</v>
      </c>
      <c r="G46" s="76"/>
      <c r="H46" s="76" t="s">
        <v>144</v>
      </c>
      <c r="I46" s="88"/>
      <c r="J46" s="721"/>
      <c r="L46"/>
      <c r="M46" s="59" t="s">
        <v>126</v>
      </c>
      <c r="N46" s="59"/>
      <c r="O46" s="570">
        <f>+B46*J46</f>
        <v>0</v>
      </c>
      <c r="P46" s="30"/>
    </row>
    <row r="47" spans="12:16" s="60" customFormat="1" ht="3" customHeight="1">
      <c r="L47" s="59"/>
      <c r="M47" s="59"/>
      <c r="N47" s="59"/>
      <c r="P47" s="30"/>
    </row>
    <row r="48" spans="1:16" s="60" customFormat="1" ht="11.25">
      <c r="A48" s="60" t="s">
        <v>442</v>
      </c>
      <c r="L48" s="59"/>
      <c r="M48" s="59"/>
      <c r="N48" s="59"/>
      <c r="P48" s="30"/>
    </row>
    <row r="49" spans="1:16" s="60" customFormat="1" ht="15" customHeight="1">
      <c r="A49" s="87" t="s">
        <v>373</v>
      </c>
      <c r="B49" s="652">
        <v>5380</v>
      </c>
      <c r="C49" s="654"/>
      <c r="D49" s="654"/>
      <c r="E49" s="654"/>
      <c r="F49" s="76" t="s">
        <v>122</v>
      </c>
      <c r="G49" s="76"/>
      <c r="H49" s="76" t="s">
        <v>144</v>
      </c>
      <c r="I49" s="69"/>
      <c r="J49" s="721"/>
      <c r="L49"/>
      <c r="M49" s="59" t="s">
        <v>126</v>
      </c>
      <c r="N49" s="59"/>
      <c r="O49" s="570">
        <f>+B49*J49</f>
        <v>0</v>
      </c>
      <c r="P49" s="30"/>
    </row>
    <row r="50" spans="12:16" s="60" customFormat="1" ht="3" customHeight="1">
      <c r="L50" s="59"/>
      <c r="M50" s="59"/>
      <c r="N50" s="59"/>
      <c r="P50" s="30"/>
    </row>
    <row r="51" spans="1:16" s="60" customFormat="1" ht="11.25">
      <c r="A51" s="60" t="s">
        <v>145</v>
      </c>
      <c r="L51" s="59"/>
      <c r="M51" s="59"/>
      <c r="N51" s="59"/>
      <c r="P51" s="30"/>
    </row>
    <row r="52" spans="1:16" s="60" customFormat="1" ht="15" customHeight="1">
      <c r="A52" s="87" t="s">
        <v>373</v>
      </c>
      <c r="B52" s="652">
        <v>2680</v>
      </c>
      <c r="C52" s="654"/>
      <c r="D52" s="654"/>
      <c r="E52" s="654"/>
      <c r="F52" s="76" t="s">
        <v>122</v>
      </c>
      <c r="G52" s="76"/>
      <c r="H52" s="76" t="s">
        <v>144</v>
      </c>
      <c r="I52" s="69"/>
      <c r="J52" s="721"/>
      <c r="L52"/>
      <c r="M52" s="59" t="s">
        <v>126</v>
      </c>
      <c r="N52" s="59"/>
      <c r="O52" s="570">
        <f>+B52*J52</f>
        <v>0</v>
      </c>
      <c r="P52" s="30"/>
    </row>
    <row r="53" spans="12:16" s="60" customFormat="1" ht="3" customHeight="1">
      <c r="L53" s="59"/>
      <c r="M53" s="59"/>
      <c r="N53" s="59"/>
      <c r="P53" s="30"/>
    </row>
    <row r="54" spans="1:16" s="60" customFormat="1" ht="11.25">
      <c r="A54" s="60" t="s">
        <v>146</v>
      </c>
      <c r="L54" s="59"/>
      <c r="M54" s="59"/>
      <c r="N54" s="59"/>
      <c r="P54" s="30"/>
    </row>
    <row r="55" spans="1:16" s="60" customFormat="1" ht="15" customHeight="1">
      <c r="A55" s="87" t="s">
        <v>373</v>
      </c>
      <c r="B55" s="652">
        <v>1340</v>
      </c>
      <c r="C55" s="654"/>
      <c r="D55" s="654"/>
      <c r="E55" s="654"/>
      <c r="F55" s="76" t="s">
        <v>122</v>
      </c>
      <c r="G55" s="76"/>
      <c r="H55" s="76" t="s">
        <v>144</v>
      </c>
      <c r="I55" s="69"/>
      <c r="J55" s="721"/>
      <c r="L55"/>
      <c r="M55" s="59" t="s">
        <v>126</v>
      </c>
      <c r="N55" s="59"/>
      <c r="O55" s="570">
        <f>+B55*J55</f>
        <v>0</v>
      </c>
      <c r="P55" s="30"/>
    </row>
    <row r="56" spans="12:16" s="60" customFormat="1" ht="11.25" customHeight="1">
      <c r="L56" s="59"/>
      <c r="M56" s="59"/>
      <c r="N56" s="59"/>
      <c r="P56" s="30"/>
    </row>
    <row r="57" spans="1:15" ht="15" customHeight="1">
      <c r="A57" s="83" t="s">
        <v>457</v>
      </c>
      <c r="B57" s="83"/>
      <c r="L57"/>
      <c r="M57" s="58" t="s">
        <v>126</v>
      </c>
      <c r="N57" s="564" t="s">
        <v>379</v>
      </c>
      <c r="O57" s="574">
        <f>ROUND(SUM(O46:O56),-2)</f>
        <v>0</v>
      </c>
    </row>
    <row r="58" spans="1:16" s="60" customFormat="1" ht="6" customHeight="1" thickBo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4"/>
      <c r="L58" s="90"/>
      <c r="M58" s="90"/>
      <c r="N58" s="90"/>
      <c r="O58" s="19"/>
      <c r="P58" s="30"/>
    </row>
    <row r="59" spans="1:15" ht="2.25" customHeight="1">
      <c r="A59" s="146"/>
      <c r="B59" s="124"/>
      <c r="C59" s="124"/>
      <c r="D59" s="124"/>
      <c r="E59" s="124"/>
      <c r="F59" s="124"/>
      <c r="G59" s="124"/>
      <c r="H59" s="124"/>
      <c r="I59" s="124"/>
      <c r="J59" s="124"/>
      <c r="K59" s="147"/>
      <c r="L59" s="148"/>
      <c r="M59" s="148"/>
      <c r="N59" s="148"/>
      <c r="O59" s="149"/>
    </row>
    <row r="60" spans="1:15" ht="10.5" customHeight="1">
      <c r="A60" s="150" t="s">
        <v>147</v>
      </c>
      <c r="B60" s="89"/>
      <c r="C60" s="89" t="s">
        <v>458</v>
      </c>
      <c r="D60" s="19"/>
      <c r="E60" s="19"/>
      <c r="F60" s="19"/>
      <c r="G60" s="19"/>
      <c r="H60" s="19"/>
      <c r="I60" s="19"/>
      <c r="J60" s="19"/>
      <c r="K60" s="74"/>
      <c r="L60" s="90"/>
      <c r="M60" s="90"/>
      <c r="N60" s="90"/>
      <c r="O60" s="578"/>
    </row>
    <row r="61" spans="1:16" s="60" customFormat="1" ht="15" customHeight="1">
      <c r="A61" s="151"/>
      <c r="B61" s="70"/>
      <c r="C61" s="91" t="s">
        <v>148</v>
      </c>
      <c r="D61" s="70"/>
      <c r="E61" s="70"/>
      <c r="F61" s="70"/>
      <c r="G61" s="70"/>
      <c r="H61" s="70"/>
      <c r="I61" s="70"/>
      <c r="J61" s="70"/>
      <c r="K61" s="19"/>
      <c r="L61" s="19"/>
      <c r="M61" s="92" t="s">
        <v>126</v>
      </c>
      <c r="N61" s="566" t="s">
        <v>379</v>
      </c>
      <c r="O61" s="576">
        <f>+O41+O57</f>
        <v>0</v>
      </c>
      <c r="P61" s="30"/>
    </row>
    <row r="62" spans="1:16" s="60" customFormat="1" ht="2.25" customHeight="1" thickBot="1">
      <c r="A62" s="152"/>
      <c r="B62" s="153"/>
      <c r="C62" s="154"/>
      <c r="D62" s="153"/>
      <c r="E62" s="153"/>
      <c r="F62" s="153"/>
      <c r="G62" s="153"/>
      <c r="H62" s="153"/>
      <c r="I62" s="153"/>
      <c r="J62" s="153"/>
      <c r="K62" s="17"/>
      <c r="L62" s="155"/>
      <c r="M62" s="156"/>
      <c r="N62" s="156"/>
      <c r="O62" s="157"/>
      <c r="P62" s="30"/>
    </row>
    <row r="63" spans="1:16" s="60" customFormat="1" ht="2.2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90"/>
      <c r="M63" s="90"/>
      <c r="N63" s="90"/>
      <c r="O63" s="70"/>
      <c r="P63" s="30"/>
    </row>
    <row r="64" spans="1:16" s="60" customFormat="1" ht="12.75">
      <c r="A64" s="725" t="s">
        <v>452</v>
      </c>
      <c r="B64"/>
      <c r="D64" s="76"/>
      <c r="E64" s="76"/>
      <c r="F64" s="76"/>
      <c r="G64" s="76"/>
      <c r="H64" s="76"/>
      <c r="I64" s="76"/>
      <c r="J64" s="76"/>
      <c r="K64" s="76"/>
      <c r="L64" s="59"/>
      <c r="M64" s="59"/>
      <c r="N64" s="59"/>
      <c r="P64" s="30"/>
    </row>
    <row r="65" spans="1:16" s="60" customFormat="1" ht="15" customHeight="1">
      <c r="A65" s="66" t="s">
        <v>472</v>
      </c>
      <c r="B65" s="30"/>
      <c r="C65" s="30"/>
      <c r="D65" s="30"/>
      <c r="K65" s="77"/>
      <c r="L65"/>
      <c r="M65" s="59" t="s">
        <v>126</v>
      </c>
      <c r="N65" s="564" t="s">
        <v>379</v>
      </c>
      <c r="O65" s="570">
        <f>+ROUND(((O34+O57+((P36)*10*E15))*0.84)*1.1,-2)</f>
        <v>0</v>
      </c>
      <c r="P65" s="30"/>
    </row>
    <row r="66" spans="12:16" s="60" customFormat="1" ht="7.5" customHeight="1">
      <c r="L66" s="59"/>
      <c r="M66" s="59"/>
      <c r="N66" s="59"/>
      <c r="P66" s="30"/>
    </row>
    <row r="67" spans="1:16" s="60" customFormat="1" ht="15" customHeight="1">
      <c r="A67" s="31" t="s">
        <v>149</v>
      </c>
      <c r="B67" s="31"/>
      <c r="L67" s="59"/>
      <c r="M67"/>
      <c r="N67" s="564" t="s">
        <v>379</v>
      </c>
      <c r="O67" s="570">
        <v>0</v>
      </c>
      <c r="P67" s="30"/>
    </row>
    <row r="68" spans="1:16" s="60" customFormat="1" ht="15" customHeight="1">
      <c r="A68" s="32" t="s">
        <v>150</v>
      </c>
      <c r="B68" s="577">
        <f>IF(P9,+O67/((O61+0.00000001)*1.19),O67/(O61+0.00000001))</f>
        <v>0</v>
      </c>
      <c r="C68" s="571"/>
      <c r="D68" s="33" t="s">
        <v>459</v>
      </c>
      <c r="E68" s="33"/>
      <c r="F68" s="80"/>
      <c r="G68"/>
      <c r="H68" s="93"/>
      <c r="L68" s="59"/>
      <c r="M68" s="59"/>
      <c r="N68" s="59"/>
      <c r="P68" s="30"/>
    </row>
    <row r="69" spans="1:16" s="70" customFormat="1" ht="10.5" customHeight="1">
      <c r="A69" s="29" t="s">
        <v>377</v>
      </c>
      <c r="B69" s="29"/>
      <c r="C69" s="91"/>
      <c r="K69" s="19"/>
      <c r="L69" s="92"/>
      <c r="M69" s="90"/>
      <c r="N69" s="90"/>
      <c r="O69" s="19"/>
      <c r="P69" s="29"/>
    </row>
    <row r="70" spans="1:16" s="70" customFormat="1" ht="7.5" customHeight="1">
      <c r="A70" s="29"/>
      <c r="B70" s="29"/>
      <c r="C70" s="91"/>
      <c r="K70" s="19"/>
      <c r="L70" s="92"/>
      <c r="M70" s="90"/>
      <c r="N70" s="90"/>
      <c r="O70" s="19"/>
      <c r="P70" s="29"/>
    </row>
    <row r="71" spans="1:16" s="70" customFormat="1" ht="5.25" customHeight="1">
      <c r="A71" s="29"/>
      <c r="B71" s="29"/>
      <c r="C71" s="91"/>
      <c r="K71" s="19"/>
      <c r="L71" s="92"/>
      <c r="M71" s="90"/>
      <c r="N71" s="90"/>
      <c r="O71" s="19"/>
      <c r="P71" s="29"/>
    </row>
    <row r="72" spans="12:16" s="60" customFormat="1" ht="16.5" customHeight="1">
      <c r="L72" s="59"/>
      <c r="M72" s="59"/>
      <c r="N72" s="59"/>
      <c r="P72" s="30"/>
    </row>
    <row r="73" spans="1:16" s="60" customFormat="1" ht="18.75" customHeight="1">
      <c r="A73" s="669" t="s">
        <v>423</v>
      </c>
      <c r="B73" s="669"/>
      <c r="C73" s="669"/>
      <c r="D73" s="669"/>
      <c r="E73" s="94" t="s">
        <v>69</v>
      </c>
      <c r="F73" s="670" t="s">
        <v>424</v>
      </c>
      <c r="G73" s="669"/>
      <c r="H73" s="669"/>
      <c r="I73" s="669"/>
      <c r="J73" s="88"/>
      <c r="K73" s="671" t="s">
        <v>425</v>
      </c>
      <c r="L73" s="671"/>
      <c r="M73" s="671"/>
      <c r="N73" s="671"/>
      <c r="O73" s="671"/>
      <c r="P73" s="30"/>
    </row>
    <row r="74" spans="1:16" s="63" customFormat="1" ht="21.75" customHeight="1">
      <c r="A74" s="673" t="s">
        <v>151</v>
      </c>
      <c r="B74" s="162"/>
      <c r="C74" s="162"/>
      <c r="D74" s="98"/>
      <c r="E74" s="98"/>
      <c r="F74" s="98"/>
      <c r="G74" s="673" t="s">
        <v>76</v>
      </c>
      <c r="H74" s="162"/>
      <c r="I74" s="98"/>
      <c r="J74" s="163"/>
      <c r="K74" s="672" t="s">
        <v>80</v>
      </c>
      <c r="L74" s="162"/>
      <c r="M74" s="162"/>
      <c r="N74" s="162"/>
      <c r="O74" s="162"/>
      <c r="P74" s="78"/>
    </row>
    <row r="75" spans="1:16" s="63" customFormat="1" ht="21.75" customHeight="1">
      <c r="A75" s="162"/>
      <c r="B75" s="162"/>
      <c r="C75" s="162"/>
      <c r="D75" s="98"/>
      <c r="E75" s="98"/>
      <c r="F75" s="98"/>
      <c r="G75" s="162"/>
      <c r="H75" s="162"/>
      <c r="I75" s="98"/>
      <c r="J75" s="163"/>
      <c r="K75" s="164"/>
      <c r="L75" s="162"/>
      <c r="M75" s="162"/>
      <c r="N75" s="162"/>
      <c r="O75" s="162"/>
      <c r="P75" s="78"/>
    </row>
    <row r="76" ht="15" customHeight="1">
      <c r="O76" s="95" t="s">
        <v>0</v>
      </c>
    </row>
  </sheetData>
  <sheetProtection/>
  <mergeCells count="8">
    <mergeCell ref="E28:F28"/>
    <mergeCell ref="E22:F22"/>
    <mergeCell ref="C2:E2"/>
    <mergeCell ref="I21:J21"/>
    <mergeCell ref="E15:F15"/>
    <mergeCell ref="E17:F17"/>
    <mergeCell ref="E18:F18"/>
    <mergeCell ref="E20:F20"/>
  </mergeCells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scale="94" r:id="rId4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showZeros="0" zoomScalePageLayoutView="0" workbookViewId="0" topLeftCell="A1">
      <selection activeCell="C4" sqref="C4"/>
    </sheetView>
  </sheetViews>
  <sheetFormatPr defaultColWidth="11.421875" defaultRowHeight="12.75"/>
  <cols>
    <col min="1" max="1" width="3.28125" style="335" customWidth="1"/>
    <col min="2" max="2" width="3.28125" style="356" customWidth="1"/>
    <col min="3" max="3" width="9.28125" style="335" customWidth="1"/>
    <col min="4" max="4" width="14.00390625" style="335" customWidth="1"/>
    <col min="5" max="5" width="7.00390625" style="335" customWidth="1"/>
    <col min="6" max="6" width="7.28125" style="335" customWidth="1"/>
    <col min="7" max="7" width="9.7109375" style="335" customWidth="1"/>
    <col min="8" max="8" width="20.28125" style="335" customWidth="1"/>
    <col min="9" max="9" width="3.28125" style="335" customWidth="1"/>
    <col min="10" max="10" width="18.28125" style="335" customWidth="1"/>
    <col min="11" max="11" width="20.140625" style="335" customWidth="1"/>
    <col min="12" max="13" width="11.421875" style="408" customWidth="1"/>
    <col min="14" max="14" width="11.421875" style="409" customWidth="1"/>
    <col min="15" max="15" width="21.28125" style="335" customWidth="1"/>
    <col min="16" max="16384" width="11.421875" style="335" customWidth="1"/>
  </cols>
  <sheetData>
    <row r="1" spans="1:17" s="324" customFormat="1" ht="3" customHeight="1">
      <c r="A1" s="662"/>
      <c r="B1" s="663"/>
      <c r="C1" s="664"/>
      <c r="D1" s="665"/>
      <c r="E1" s="664"/>
      <c r="F1" s="664"/>
      <c r="G1" s="665"/>
      <c r="H1" s="662"/>
      <c r="I1" s="667"/>
      <c r="J1" s="667"/>
      <c r="K1" s="213"/>
      <c r="L1" s="289"/>
      <c r="M1" s="289"/>
      <c r="N1" s="217"/>
      <c r="O1" s="213"/>
      <c r="P1" s="213"/>
      <c r="Q1" s="213"/>
    </row>
    <row r="2" spans="1:17" s="324" customFormat="1" ht="15" customHeight="1">
      <c r="A2" s="515" t="s">
        <v>476</v>
      </c>
      <c r="B2" s="328"/>
      <c r="C2" s="326"/>
      <c r="D2" s="832">
        <f>+'WBF1-Seite1'!AG9</f>
        <v>0</v>
      </c>
      <c r="E2" s="832"/>
      <c r="F2" s="657"/>
      <c r="G2" s="638"/>
      <c r="H2" s="668" t="s">
        <v>413</v>
      </c>
      <c r="I2" s="514"/>
      <c r="J2" s="514"/>
      <c r="K2" s="213"/>
      <c r="L2" s="289"/>
      <c r="M2" s="289"/>
      <c r="N2" s="217"/>
      <c r="O2" s="213"/>
      <c r="P2" s="213"/>
      <c r="Q2" s="213"/>
    </row>
    <row r="3" spans="1:17" s="324" customFormat="1" ht="3" customHeight="1">
      <c r="A3" s="515"/>
      <c r="B3" s="328"/>
      <c r="C3" s="326"/>
      <c r="D3" s="655"/>
      <c r="E3" s="655"/>
      <c r="F3" s="655"/>
      <c r="G3" s="656"/>
      <c r="H3" s="668"/>
      <c r="I3" s="514"/>
      <c r="J3" s="514"/>
      <c r="K3" s="213"/>
      <c r="L3" s="289"/>
      <c r="M3" s="289"/>
      <c r="N3" s="217"/>
      <c r="O3" s="213"/>
      <c r="P3" s="213"/>
      <c r="Q3" s="213"/>
    </row>
    <row r="4" spans="1:17" s="324" customFormat="1" ht="15" customHeight="1">
      <c r="A4" s="515" t="s">
        <v>6</v>
      </c>
      <c r="B4" s="326"/>
      <c r="C4" s="326"/>
      <c r="D4" s="638">
        <f>+'WBF1-Seite1'!H16</f>
        <v>0</v>
      </c>
      <c r="E4" s="638"/>
      <c r="F4" s="638"/>
      <c r="G4" s="638"/>
      <c r="H4" s="373" t="s">
        <v>415</v>
      </c>
      <c r="I4" s="514"/>
      <c r="J4" s="514"/>
      <c r="K4" s="213"/>
      <c r="L4" s="289"/>
      <c r="M4" s="289"/>
      <c r="N4" s="217"/>
      <c r="O4" s="213"/>
      <c r="P4" s="213"/>
      <c r="Q4" s="213"/>
    </row>
    <row r="5" spans="1:17" s="324" customFormat="1" ht="3" customHeight="1">
      <c r="A5" s="515"/>
      <c r="B5" s="326"/>
      <c r="C5" s="326"/>
      <c r="D5" s="179"/>
      <c r="E5" s="179"/>
      <c r="F5" s="179"/>
      <c r="G5" s="327"/>
      <c r="H5" s="373"/>
      <c r="I5" s="514"/>
      <c r="J5" s="514"/>
      <c r="K5" s="213"/>
      <c r="L5" s="289"/>
      <c r="M5" s="289"/>
      <c r="N5" s="217"/>
      <c r="O5" s="213"/>
      <c r="P5" s="213"/>
      <c r="Q5" s="213"/>
    </row>
    <row r="6" spans="1:17" s="324" customFormat="1" ht="15" customHeight="1">
      <c r="A6" s="515" t="s">
        <v>85</v>
      </c>
      <c r="B6" s="326"/>
      <c r="C6" s="326"/>
      <c r="D6" s="638">
        <f>+'WBF1-Seite1'!J28</f>
        <v>0</v>
      </c>
      <c r="E6" s="638">
        <f>+'WBF1-Seite1'!J30</f>
        <v>0</v>
      </c>
      <c r="F6" s="638"/>
      <c r="G6" s="638"/>
      <c r="H6" s="373" t="s">
        <v>414</v>
      </c>
      <c r="I6" s="514"/>
      <c r="J6" s="514"/>
      <c r="K6" s="213"/>
      <c r="L6" s="289"/>
      <c r="M6" s="289"/>
      <c r="N6" s="217"/>
      <c r="O6" s="213"/>
      <c r="P6" s="213"/>
      <c r="Q6" s="213"/>
    </row>
    <row r="7" spans="1:17" s="324" customFormat="1" ht="3" customHeight="1">
      <c r="A7" s="666"/>
      <c r="B7" s="384"/>
      <c r="C7" s="384"/>
      <c r="D7" s="384"/>
      <c r="E7" s="384"/>
      <c r="F7" s="384"/>
      <c r="G7" s="384"/>
      <c r="H7" s="383"/>
      <c r="I7" s="385"/>
      <c r="J7" s="385"/>
      <c r="K7" s="213"/>
      <c r="L7" s="289"/>
      <c r="M7" s="289"/>
      <c r="N7" s="217"/>
      <c r="O7" s="213"/>
      <c r="P7" s="213"/>
      <c r="Q7" s="213"/>
    </row>
    <row r="8" spans="2:17" s="324" customFormat="1" ht="12.75">
      <c r="B8" s="325"/>
      <c r="E8" s="329"/>
      <c r="I8" s="330"/>
      <c r="J8" s="330"/>
      <c r="K8" s="213"/>
      <c r="L8" s="289"/>
      <c r="M8" s="289"/>
      <c r="N8" s="217"/>
      <c r="O8" s="213"/>
      <c r="P8" s="213"/>
      <c r="Q8" s="213"/>
    </row>
    <row r="9" spans="1:17" ht="18">
      <c r="A9" s="331" t="s">
        <v>152</v>
      </c>
      <c r="B9" s="332"/>
      <c r="C9" s="333"/>
      <c r="D9" s="333"/>
      <c r="E9" s="333"/>
      <c r="F9" s="333"/>
      <c r="G9" s="333"/>
      <c r="H9" s="333"/>
      <c r="I9" s="333"/>
      <c r="J9" s="333"/>
      <c r="K9" s="334"/>
      <c r="L9" s="265"/>
      <c r="M9" s="265"/>
      <c r="N9" s="266"/>
      <c r="O9" s="334"/>
      <c r="P9" s="334"/>
      <c r="Q9" s="334"/>
    </row>
    <row r="10" spans="1:17" ht="9.75" customHeight="1">
      <c r="A10" s="331"/>
      <c r="B10" s="332"/>
      <c r="C10" s="333"/>
      <c r="D10" s="333"/>
      <c r="E10" s="333" t="s">
        <v>0</v>
      </c>
      <c r="F10" s="333"/>
      <c r="G10" s="336"/>
      <c r="H10" s="333"/>
      <c r="I10" s="333"/>
      <c r="J10" s="333"/>
      <c r="K10" s="334"/>
      <c r="L10" s="265"/>
      <c r="M10" s="265"/>
      <c r="N10" s="266"/>
      <c r="O10" s="334"/>
      <c r="P10" s="334"/>
      <c r="Q10" s="334"/>
    </row>
    <row r="11" spans="1:17" s="345" customFormat="1" ht="15" customHeight="1">
      <c r="A11" s="337" t="s">
        <v>153</v>
      </c>
      <c r="B11" s="337"/>
      <c r="C11" s="337"/>
      <c r="D11" s="338"/>
      <c r="E11" s="579">
        <f>+WBF4!E15</f>
        <v>0</v>
      </c>
      <c r="F11" s="410">
        <f>E11/($E$14+0.0000001)</f>
        <v>0</v>
      </c>
      <c r="G11" s="226"/>
      <c r="H11" s="339" t="s">
        <v>378</v>
      </c>
      <c r="I11" s="340"/>
      <c r="J11" s="341"/>
      <c r="K11" s="342"/>
      <c r="L11" s="343"/>
      <c r="M11" s="343"/>
      <c r="N11" s="344"/>
      <c r="O11" s="342"/>
      <c r="P11" s="342"/>
      <c r="Q11" s="342"/>
    </row>
    <row r="12" spans="1:17" s="345" customFormat="1" ht="15" customHeight="1">
      <c r="A12" s="346" t="s">
        <v>154</v>
      </c>
      <c r="B12" s="346"/>
      <c r="C12" s="346"/>
      <c r="D12" s="347"/>
      <c r="E12" s="580">
        <f>+WBF4!E17</f>
        <v>0</v>
      </c>
      <c r="F12" s="410">
        <f>E12/($E$14+0.0000001)</f>
        <v>0</v>
      </c>
      <c r="G12" s="226"/>
      <c r="H12" s="348"/>
      <c r="I12" s="349"/>
      <c r="J12" s="350"/>
      <c r="K12" s="342" t="s">
        <v>0</v>
      </c>
      <c r="L12" s="343"/>
      <c r="M12" s="343"/>
      <c r="N12" s="344"/>
      <c r="O12" s="342"/>
      <c r="P12" s="342"/>
      <c r="Q12" s="342"/>
    </row>
    <row r="13" spans="1:17" s="345" customFormat="1" ht="15" customHeight="1">
      <c r="A13" s="346" t="s">
        <v>155</v>
      </c>
      <c r="B13" s="346"/>
      <c r="C13" s="346"/>
      <c r="D13" s="229"/>
      <c r="E13" s="580">
        <f>+WBF4!E18</f>
        <v>0</v>
      </c>
      <c r="F13" s="410">
        <f>E13/($E$14+0.0000001)</f>
        <v>0</v>
      </c>
      <c r="G13" s="226"/>
      <c r="H13" s="351" t="s">
        <v>156</v>
      </c>
      <c r="I13" s="352"/>
      <c r="J13" s="353" t="s">
        <v>53</v>
      </c>
      <c r="K13" s="342"/>
      <c r="L13" s="343"/>
      <c r="M13" s="343"/>
      <c r="N13" s="344"/>
      <c r="O13" s="342"/>
      <c r="P13" s="342"/>
      <c r="Q13" s="342"/>
    </row>
    <row r="14" spans="1:17" s="345" customFormat="1" ht="15" customHeight="1">
      <c r="A14" s="337" t="s">
        <v>157</v>
      </c>
      <c r="B14" s="337"/>
      <c r="C14" s="337"/>
      <c r="D14" s="347"/>
      <c r="E14" s="581">
        <f>SUM(E11:E13)</f>
        <v>0</v>
      </c>
      <c r="F14" s="411">
        <f>E14/($E$14+0.0000001)</f>
        <v>0</v>
      </c>
      <c r="G14" s="226"/>
      <c r="H14" s="354"/>
      <c r="I14" s="349"/>
      <c r="J14" s="349"/>
      <c r="K14" s="342"/>
      <c r="L14" s="343"/>
      <c r="M14" s="343"/>
      <c r="N14" s="344"/>
      <c r="O14" s="342"/>
      <c r="P14" s="342"/>
      <c r="Q14" s="342"/>
    </row>
    <row r="15" spans="1:17" ht="15" customHeight="1" thickBot="1">
      <c r="A15" s="355" t="s">
        <v>158</v>
      </c>
      <c r="E15" s="579">
        <f>+WBF4!I28</f>
        <v>0</v>
      </c>
      <c r="G15" s="178"/>
      <c r="H15" s="357"/>
      <c r="I15" s="324"/>
      <c r="J15" s="349"/>
      <c r="K15" s="334"/>
      <c r="L15" s="265"/>
      <c r="M15" s="265"/>
      <c r="N15" s="266"/>
      <c r="O15" s="334"/>
      <c r="P15" s="334"/>
      <c r="Q15" s="334"/>
    </row>
    <row r="16" spans="1:17" s="360" customFormat="1" ht="21" customHeight="1" thickBot="1">
      <c r="A16" s="589"/>
      <c r="B16" s="582"/>
      <c r="C16" s="583" t="s">
        <v>159</v>
      </c>
      <c r="D16" s="583" t="s">
        <v>429</v>
      </c>
      <c r="E16" s="583"/>
      <c r="F16" s="583"/>
      <c r="G16" s="583"/>
      <c r="H16" s="583"/>
      <c r="I16" s="583"/>
      <c r="J16" s="584"/>
      <c r="K16" s="585" t="s">
        <v>160</v>
      </c>
      <c r="L16" s="586"/>
      <c r="M16" s="586"/>
      <c r="N16" s="587"/>
      <c r="O16" s="588"/>
      <c r="P16" s="358"/>
      <c r="Q16" s="359"/>
    </row>
    <row r="17" spans="7:17" ht="8.25" customHeight="1">
      <c r="G17" s="361"/>
      <c r="H17" s="361"/>
      <c r="I17" s="226"/>
      <c r="J17" s="226"/>
      <c r="K17" s="334"/>
      <c r="L17" s="265"/>
      <c r="M17" s="265"/>
      <c r="N17" s="266"/>
      <c r="O17" s="334"/>
      <c r="P17" s="334"/>
      <c r="Q17" s="334"/>
    </row>
    <row r="18" spans="7:17" ht="15" customHeight="1">
      <c r="G18" s="361"/>
      <c r="H18" s="623" t="s">
        <v>382</v>
      </c>
      <c r="I18" s="624"/>
      <c r="J18" s="623"/>
      <c r="K18" s="362" t="s">
        <v>161</v>
      </c>
      <c r="L18" s="205" t="s">
        <v>375</v>
      </c>
      <c r="M18" s="205" t="s">
        <v>372</v>
      </c>
      <c r="N18" s="206" t="s">
        <v>162</v>
      </c>
      <c r="O18" s="362" t="s">
        <v>244</v>
      </c>
      <c r="P18" s="334"/>
      <c r="Q18" s="334"/>
    </row>
    <row r="19" spans="1:17" ht="12.75">
      <c r="A19" s="363"/>
      <c r="B19" s="364"/>
      <c r="C19" s="365"/>
      <c r="D19" s="366" t="s">
        <v>163</v>
      </c>
      <c r="E19" s="367"/>
      <c r="F19" s="367"/>
      <c r="G19" s="368"/>
      <c r="H19" s="363"/>
      <c r="I19" s="369" t="s">
        <v>374</v>
      </c>
      <c r="J19" s="370"/>
      <c r="K19" s="334"/>
      <c r="L19" s="265"/>
      <c r="M19" s="265"/>
      <c r="N19" s="266"/>
      <c r="O19" s="334"/>
      <c r="P19" s="334"/>
      <c r="Q19" s="334"/>
    </row>
    <row r="20" spans="1:17" ht="12.75">
      <c r="A20" s="371" t="s">
        <v>164</v>
      </c>
      <c r="B20" s="372"/>
      <c r="C20" s="373"/>
      <c r="D20" s="374" t="s">
        <v>165</v>
      </c>
      <c r="E20" s="375"/>
      <c r="F20" s="375"/>
      <c r="G20" s="376"/>
      <c r="H20" s="377"/>
      <c r="I20" s="221"/>
      <c r="J20" s="378"/>
      <c r="K20" s="334"/>
      <c r="L20" s="265"/>
      <c r="M20" s="265"/>
      <c r="N20" s="266"/>
      <c r="O20" s="334"/>
      <c r="P20" s="334"/>
      <c r="Q20" s="334"/>
    </row>
    <row r="21" spans="1:17" ht="12.75">
      <c r="A21" s="379" t="s">
        <v>166</v>
      </c>
      <c r="B21" s="380"/>
      <c r="C21" s="373"/>
      <c r="D21" s="374" t="s">
        <v>167</v>
      </c>
      <c r="E21" s="375"/>
      <c r="F21" s="375"/>
      <c r="G21" s="376"/>
      <c r="H21" s="380" t="s">
        <v>168</v>
      </c>
      <c r="I21" s="324"/>
      <c r="J21" s="538">
        <v>0</v>
      </c>
      <c r="K21" s="538">
        <v>0</v>
      </c>
      <c r="L21" s="205">
        <f>+IF($E$14&lt;=0,0,J21/($E$11+$E$12))</f>
        <v>0</v>
      </c>
      <c r="M21" s="205">
        <f>+IF($E$15&lt;=0,0,J21/($E$15))</f>
        <v>0</v>
      </c>
      <c r="N21" s="206">
        <f>+IF(WBF4!$O$41&lt;=0,0,J21/WBF4!$O$41)</f>
        <v>0</v>
      </c>
      <c r="O21" s="541">
        <f>+K21-J21</f>
        <v>0</v>
      </c>
      <c r="P21" s="334"/>
      <c r="Q21" s="334"/>
    </row>
    <row r="22" spans="1:17" ht="12.75">
      <c r="A22" s="381"/>
      <c r="B22" s="382"/>
      <c r="C22" s="383"/>
      <c r="D22" s="383"/>
      <c r="E22" s="384"/>
      <c r="F22" s="384"/>
      <c r="G22" s="385"/>
      <c r="H22" s="386"/>
      <c r="I22" s="387"/>
      <c r="J22" s="388"/>
      <c r="K22" s="389"/>
      <c r="L22" s="390"/>
      <c r="M22" s="390">
        <f>+IF(E16&lt;=0,0,J22/($E$15))</f>
        <v>0</v>
      </c>
      <c r="N22" s="391">
        <f>+IF(WBF4!$O$41&lt;=0,0,J22/WBF4!$O$41)</f>
        <v>0</v>
      </c>
      <c r="O22" s="392"/>
      <c r="P22" s="334"/>
      <c r="Q22" s="334"/>
    </row>
    <row r="23" spans="1:17" ht="12.75">
      <c r="A23" s="393" t="s">
        <v>169</v>
      </c>
      <c r="B23" s="394"/>
      <c r="C23" s="395"/>
      <c r="D23" s="395" t="s">
        <v>170</v>
      </c>
      <c r="E23" s="396"/>
      <c r="F23" s="396"/>
      <c r="G23" s="397"/>
      <c r="H23" s="398"/>
      <c r="I23" s="395"/>
      <c r="J23" s="539">
        <v>0</v>
      </c>
      <c r="K23" s="541">
        <v>0</v>
      </c>
      <c r="L23" s="205">
        <f>+IF($E$14&lt;=0,0,J23/($E$11+$E$12))</f>
        <v>0</v>
      </c>
      <c r="M23" s="205">
        <f>+IF($E$15&lt;=0,0,J23/($E$15))</f>
        <v>0</v>
      </c>
      <c r="N23" s="206">
        <f>+IF(WBF4!$O$41&lt;=0,0,J23/WBF4!$O$41)</f>
        <v>0</v>
      </c>
      <c r="O23" s="541">
        <f aca="true" t="shared" si="0" ref="O23:O60">+K23-J23</f>
        <v>0</v>
      </c>
      <c r="P23" s="334"/>
      <c r="Q23" s="334"/>
    </row>
    <row r="24" spans="1:17" ht="12.75">
      <c r="A24" s="393" t="s">
        <v>171</v>
      </c>
      <c r="B24" s="394"/>
      <c r="C24" s="395"/>
      <c r="D24" s="395" t="s">
        <v>172</v>
      </c>
      <c r="E24" s="396"/>
      <c r="F24" s="396"/>
      <c r="G24" s="397"/>
      <c r="H24" s="398"/>
      <c r="I24" s="396"/>
      <c r="J24" s="539">
        <v>0</v>
      </c>
      <c r="K24" s="541">
        <v>0</v>
      </c>
      <c r="L24" s="205">
        <f aca="true" t="shared" si="1" ref="L24:L39">+IF($E$14&lt;=0,0,J24/($E$11+$E$12))</f>
        <v>0</v>
      </c>
      <c r="M24" s="205">
        <f aca="true" t="shared" si="2" ref="M24:M39">+IF($E$15&lt;=0,0,J24/($E$15))</f>
        <v>0</v>
      </c>
      <c r="N24" s="206">
        <f>+IF(WBF4!$O$41&lt;=0,0,J24/WBF4!$O$41)</f>
        <v>0</v>
      </c>
      <c r="O24" s="541">
        <f t="shared" si="0"/>
        <v>0</v>
      </c>
      <c r="P24" s="334"/>
      <c r="Q24" s="334"/>
    </row>
    <row r="25" spans="1:17" ht="12.75">
      <c r="A25" s="393" t="s">
        <v>173</v>
      </c>
      <c r="B25" s="394"/>
      <c r="C25" s="395"/>
      <c r="D25" s="395" t="s">
        <v>174</v>
      </c>
      <c r="E25" s="396"/>
      <c r="F25" s="396"/>
      <c r="G25" s="397"/>
      <c r="H25" s="398"/>
      <c r="I25" s="396"/>
      <c r="J25" s="539">
        <v>0</v>
      </c>
      <c r="K25" s="541">
        <v>0</v>
      </c>
      <c r="L25" s="205">
        <f t="shared" si="1"/>
        <v>0</v>
      </c>
      <c r="M25" s="205">
        <f t="shared" si="2"/>
        <v>0</v>
      </c>
      <c r="N25" s="206">
        <f>+IF(WBF4!$O$41&lt;=0,0,J25/WBF4!$O$41)</f>
        <v>0</v>
      </c>
      <c r="O25" s="541">
        <f t="shared" si="0"/>
        <v>0</v>
      </c>
      <c r="P25" s="334"/>
      <c r="Q25" s="334"/>
    </row>
    <row r="26" spans="1:17" ht="12.75">
      <c r="A26" s="393" t="s">
        <v>175</v>
      </c>
      <c r="B26" s="394"/>
      <c r="C26" s="395"/>
      <c r="D26" s="395" t="s">
        <v>176</v>
      </c>
      <c r="E26" s="396"/>
      <c r="F26" s="396"/>
      <c r="G26" s="397"/>
      <c r="H26" s="398"/>
      <c r="I26" s="396"/>
      <c r="J26" s="539">
        <v>0</v>
      </c>
      <c r="K26" s="541">
        <v>0</v>
      </c>
      <c r="L26" s="205">
        <f t="shared" si="1"/>
        <v>0</v>
      </c>
      <c r="M26" s="205">
        <f t="shared" si="2"/>
        <v>0</v>
      </c>
      <c r="N26" s="206">
        <f>+IF(WBF4!$O$41&lt;=0,0,J26/WBF4!$O$41)</f>
        <v>0</v>
      </c>
      <c r="O26" s="541">
        <f t="shared" si="0"/>
        <v>0</v>
      </c>
      <c r="P26" s="334"/>
      <c r="Q26" s="334"/>
    </row>
    <row r="27" spans="1:17" ht="12.75">
      <c r="A27" s="393" t="s">
        <v>177</v>
      </c>
      <c r="B27" s="394"/>
      <c r="C27" s="395"/>
      <c r="D27" s="395" t="s">
        <v>178</v>
      </c>
      <c r="E27" s="396"/>
      <c r="F27" s="396"/>
      <c r="G27" s="397"/>
      <c r="H27" s="398"/>
      <c r="I27" s="396"/>
      <c r="J27" s="539">
        <v>0</v>
      </c>
      <c r="K27" s="541">
        <v>0</v>
      </c>
      <c r="L27" s="205">
        <f t="shared" si="1"/>
        <v>0</v>
      </c>
      <c r="M27" s="205">
        <f t="shared" si="2"/>
        <v>0</v>
      </c>
      <c r="N27" s="206">
        <f>+IF(WBF4!$O$41&lt;=0,0,J27/WBF4!$O$41)</f>
        <v>0</v>
      </c>
      <c r="O27" s="541">
        <f t="shared" si="0"/>
        <v>0</v>
      </c>
      <c r="P27" s="334"/>
      <c r="Q27" s="334"/>
    </row>
    <row r="28" spans="1:17" ht="12.75">
      <c r="A28" s="393" t="s">
        <v>179</v>
      </c>
      <c r="B28" s="394"/>
      <c r="C28" s="395"/>
      <c r="D28" s="395" t="s">
        <v>180</v>
      </c>
      <c r="E28" s="396"/>
      <c r="F28" s="396"/>
      <c r="G28" s="397"/>
      <c r="H28" s="398"/>
      <c r="I28" s="396"/>
      <c r="J28" s="539">
        <v>0</v>
      </c>
      <c r="K28" s="541">
        <v>0</v>
      </c>
      <c r="L28" s="205">
        <f t="shared" si="1"/>
        <v>0</v>
      </c>
      <c r="M28" s="205">
        <f t="shared" si="2"/>
        <v>0</v>
      </c>
      <c r="N28" s="206">
        <f>+IF(WBF4!$O$41&lt;=0,0,J28/WBF4!$O$41)</f>
        <v>0</v>
      </c>
      <c r="O28" s="541">
        <f t="shared" si="0"/>
        <v>0</v>
      </c>
      <c r="P28" s="334"/>
      <c r="Q28" s="334"/>
    </row>
    <row r="29" spans="1:17" ht="12.75">
      <c r="A29" s="393" t="s">
        <v>181</v>
      </c>
      <c r="B29" s="394"/>
      <c r="C29" s="395"/>
      <c r="D29" s="395" t="s">
        <v>182</v>
      </c>
      <c r="E29" s="396"/>
      <c r="F29" s="396"/>
      <c r="G29" s="397"/>
      <c r="H29" s="398"/>
      <c r="I29" s="396"/>
      <c r="J29" s="539">
        <v>0</v>
      </c>
      <c r="K29" s="541">
        <v>0</v>
      </c>
      <c r="L29" s="205">
        <f t="shared" si="1"/>
        <v>0</v>
      </c>
      <c r="M29" s="205">
        <f t="shared" si="2"/>
        <v>0</v>
      </c>
      <c r="N29" s="206">
        <f>+IF(WBF4!$O$41&lt;=0,0,J29/WBF4!$O$41)</f>
        <v>0</v>
      </c>
      <c r="O29" s="541">
        <f t="shared" si="0"/>
        <v>0</v>
      </c>
      <c r="P29" s="334"/>
      <c r="Q29" s="334"/>
    </row>
    <row r="30" spans="1:17" ht="12.75">
      <c r="A30" s="393" t="s">
        <v>183</v>
      </c>
      <c r="B30" s="394"/>
      <c r="C30" s="395"/>
      <c r="D30" s="395" t="s">
        <v>184</v>
      </c>
      <c r="E30" s="396"/>
      <c r="F30" s="396"/>
      <c r="G30" s="397"/>
      <c r="H30" s="398"/>
      <c r="I30" s="396"/>
      <c r="J30" s="539">
        <v>0</v>
      </c>
      <c r="K30" s="541">
        <v>0</v>
      </c>
      <c r="L30" s="205">
        <f t="shared" si="1"/>
        <v>0</v>
      </c>
      <c r="M30" s="205">
        <f t="shared" si="2"/>
        <v>0</v>
      </c>
      <c r="N30" s="206">
        <f>+IF(WBF4!$O$41&lt;=0,0,J30/WBF4!$O$41)</f>
        <v>0</v>
      </c>
      <c r="O30" s="541">
        <f t="shared" si="0"/>
        <v>0</v>
      </c>
      <c r="P30" s="334"/>
      <c r="Q30" s="334"/>
    </row>
    <row r="31" spans="1:17" ht="12.75">
      <c r="A31" s="393" t="s">
        <v>185</v>
      </c>
      <c r="B31" s="394"/>
      <c r="C31" s="395"/>
      <c r="D31" s="395" t="s">
        <v>186</v>
      </c>
      <c r="E31" s="396"/>
      <c r="F31" s="396"/>
      <c r="G31" s="397"/>
      <c r="H31" s="398"/>
      <c r="I31" s="396"/>
      <c r="J31" s="539">
        <v>0</v>
      </c>
      <c r="K31" s="541">
        <v>0</v>
      </c>
      <c r="L31" s="205">
        <f t="shared" si="1"/>
        <v>0</v>
      </c>
      <c r="M31" s="205">
        <f t="shared" si="2"/>
        <v>0</v>
      </c>
      <c r="N31" s="206">
        <f>+IF(WBF4!$O$41&lt;=0,0,J31/WBF4!$O$41)</f>
        <v>0</v>
      </c>
      <c r="O31" s="541">
        <f t="shared" si="0"/>
        <v>0</v>
      </c>
      <c r="P31" s="334"/>
      <c r="Q31" s="334"/>
    </row>
    <row r="32" spans="1:17" ht="12.75">
      <c r="A32" s="393" t="s">
        <v>187</v>
      </c>
      <c r="B32" s="394"/>
      <c r="C32" s="395"/>
      <c r="D32" s="395" t="s">
        <v>188</v>
      </c>
      <c r="E32" s="396"/>
      <c r="F32" s="396"/>
      <c r="G32" s="397"/>
      <c r="H32" s="398"/>
      <c r="I32" s="396"/>
      <c r="J32" s="539">
        <v>0</v>
      </c>
      <c r="K32" s="541">
        <v>0</v>
      </c>
      <c r="L32" s="205">
        <f t="shared" si="1"/>
        <v>0</v>
      </c>
      <c r="M32" s="205">
        <f t="shared" si="2"/>
        <v>0</v>
      </c>
      <c r="N32" s="206">
        <f>+IF(WBF4!$O$41&lt;=0,0,J32/WBF4!$O$41)</f>
        <v>0</v>
      </c>
      <c r="O32" s="541">
        <f t="shared" si="0"/>
        <v>0</v>
      </c>
      <c r="P32" s="334"/>
      <c r="Q32" s="334"/>
    </row>
    <row r="33" spans="1:17" ht="12.75">
      <c r="A33" s="393" t="s">
        <v>189</v>
      </c>
      <c r="B33" s="394"/>
      <c r="C33" s="395"/>
      <c r="D33" s="395" t="s">
        <v>190</v>
      </c>
      <c r="E33" s="396"/>
      <c r="F33" s="396"/>
      <c r="G33" s="397"/>
      <c r="H33" s="398"/>
      <c r="I33" s="396"/>
      <c r="J33" s="539">
        <v>0</v>
      </c>
      <c r="K33" s="541">
        <v>0</v>
      </c>
      <c r="L33" s="205">
        <f t="shared" si="1"/>
        <v>0</v>
      </c>
      <c r="M33" s="205">
        <f t="shared" si="2"/>
        <v>0</v>
      </c>
      <c r="N33" s="206">
        <f>+IF(WBF4!$O$41&lt;=0,0,J33/WBF4!$O$41)</f>
        <v>0</v>
      </c>
      <c r="O33" s="541">
        <f t="shared" si="0"/>
        <v>0</v>
      </c>
      <c r="P33" s="334"/>
      <c r="Q33" s="334"/>
    </row>
    <row r="34" spans="1:17" ht="12.75">
      <c r="A34" s="393" t="s">
        <v>191</v>
      </c>
      <c r="B34" s="394"/>
      <c r="C34" s="395"/>
      <c r="D34" s="395" t="s">
        <v>192</v>
      </c>
      <c r="E34" s="396"/>
      <c r="F34" s="396"/>
      <c r="G34" s="397"/>
      <c r="H34" s="398"/>
      <c r="I34" s="396"/>
      <c r="J34" s="539">
        <v>0</v>
      </c>
      <c r="K34" s="541">
        <v>0</v>
      </c>
      <c r="L34" s="205">
        <f t="shared" si="1"/>
        <v>0</v>
      </c>
      <c r="M34" s="205">
        <f t="shared" si="2"/>
        <v>0</v>
      </c>
      <c r="N34" s="206">
        <f>+IF(WBF4!$O$41&lt;=0,0,J34/WBF4!$O$41)</f>
        <v>0</v>
      </c>
      <c r="O34" s="541">
        <f t="shared" si="0"/>
        <v>0</v>
      </c>
      <c r="P34" s="334"/>
      <c r="Q34" s="334"/>
    </row>
    <row r="35" spans="1:17" ht="12.75">
      <c r="A35" s="393" t="s">
        <v>193</v>
      </c>
      <c r="B35" s="394"/>
      <c r="C35" s="395"/>
      <c r="D35" s="395" t="s">
        <v>194</v>
      </c>
      <c r="E35" s="396"/>
      <c r="F35" s="396"/>
      <c r="G35" s="397"/>
      <c r="H35" s="398"/>
      <c r="I35" s="396"/>
      <c r="J35" s="539">
        <v>0</v>
      </c>
      <c r="K35" s="541">
        <v>0</v>
      </c>
      <c r="L35" s="205">
        <f t="shared" si="1"/>
        <v>0</v>
      </c>
      <c r="M35" s="205">
        <f t="shared" si="2"/>
        <v>0</v>
      </c>
      <c r="N35" s="206">
        <f>+IF(WBF4!$O$41&lt;=0,0,J35/WBF4!$O$41)</f>
        <v>0</v>
      </c>
      <c r="O35" s="541">
        <f t="shared" si="0"/>
        <v>0</v>
      </c>
      <c r="P35" s="334"/>
      <c r="Q35" s="334"/>
    </row>
    <row r="36" spans="1:17" ht="12.75">
      <c r="A36" s="393" t="s">
        <v>195</v>
      </c>
      <c r="B36" s="394"/>
      <c r="C36" s="395"/>
      <c r="D36" s="395" t="s">
        <v>196</v>
      </c>
      <c r="E36" s="396"/>
      <c r="F36" s="396"/>
      <c r="G36" s="397"/>
      <c r="H36" s="398"/>
      <c r="I36" s="396"/>
      <c r="J36" s="539">
        <v>0</v>
      </c>
      <c r="K36" s="541">
        <v>0</v>
      </c>
      <c r="L36" s="205">
        <f t="shared" si="1"/>
        <v>0</v>
      </c>
      <c r="M36" s="205">
        <f t="shared" si="2"/>
        <v>0</v>
      </c>
      <c r="N36" s="206">
        <f>+IF(WBF4!$O$41&lt;=0,0,J36/WBF4!$O$41)</f>
        <v>0</v>
      </c>
      <c r="O36" s="541">
        <f t="shared" si="0"/>
        <v>0</v>
      </c>
      <c r="P36" s="334"/>
      <c r="Q36" s="334"/>
    </row>
    <row r="37" spans="1:17" ht="12.75">
      <c r="A37" s="393" t="s">
        <v>197</v>
      </c>
      <c r="B37" s="394"/>
      <c r="C37" s="395"/>
      <c r="D37" s="395" t="s">
        <v>198</v>
      </c>
      <c r="E37" s="396"/>
      <c r="F37" s="396"/>
      <c r="G37" s="397"/>
      <c r="H37" s="398"/>
      <c r="I37" s="396"/>
      <c r="J37" s="539">
        <v>0</v>
      </c>
      <c r="K37" s="541">
        <v>0</v>
      </c>
      <c r="L37" s="205">
        <f t="shared" si="1"/>
        <v>0</v>
      </c>
      <c r="M37" s="205">
        <f t="shared" si="2"/>
        <v>0</v>
      </c>
      <c r="N37" s="206">
        <f>+IF(WBF4!$O$41&lt;=0,0,J37/WBF4!$O$41)</f>
        <v>0</v>
      </c>
      <c r="O37" s="541">
        <f t="shared" si="0"/>
        <v>0</v>
      </c>
      <c r="P37" s="334"/>
      <c r="Q37" s="334"/>
    </row>
    <row r="38" spans="1:17" ht="12.75">
      <c r="A38" s="393" t="s">
        <v>199</v>
      </c>
      <c r="B38" s="394"/>
      <c r="C38" s="395"/>
      <c r="D38" s="395" t="s">
        <v>200</v>
      </c>
      <c r="E38" s="396"/>
      <c r="F38" s="396"/>
      <c r="G38" s="397"/>
      <c r="H38" s="398"/>
      <c r="I38" s="396"/>
      <c r="J38" s="539">
        <v>0</v>
      </c>
      <c r="K38" s="541">
        <v>0</v>
      </c>
      <c r="L38" s="205">
        <f t="shared" si="1"/>
        <v>0</v>
      </c>
      <c r="M38" s="205">
        <f t="shared" si="2"/>
        <v>0</v>
      </c>
      <c r="N38" s="206">
        <f>+IF(WBF4!$O$41&lt;=0,0,J38/WBF4!$O$41)</f>
        <v>0</v>
      </c>
      <c r="O38" s="541">
        <f t="shared" si="0"/>
        <v>0</v>
      </c>
      <c r="P38" s="334"/>
      <c r="Q38" s="334"/>
    </row>
    <row r="39" spans="1:17" ht="12.75">
      <c r="A39" s="393" t="s">
        <v>201</v>
      </c>
      <c r="B39" s="394"/>
      <c r="C39" s="395"/>
      <c r="D39" s="395" t="s">
        <v>202</v>
      </c>
      <c r="E39" s="396"/>
      <c r="F39" s="396"/>
      <c r="G39" s="397"/>
      <c r="H39" s="398"/>
      <c r="I39" s="396"/>
      <c r="J39" s="539">
        <v>0</v>
      </c>
      <c r="K39" s="541">
        <v>0</v>
      </c>
      <c r="L39" s="205">
        <f t="shared" si="1"/>
        <v>0</v>
      </c>
      <c r="M39" s="205">
        <f t="shared" si="2"/>
        <v>0</v>
      </c>
      <c r="N39" s="206">
        <f>+IF(WBF4!$O$41&lt;=0,0,J39/WBF4!$O$41)</f>
        <v>0</v>
      </c>
      <c r="O39" s="541">
        <f t="shared" si="0"/>
        <v>0</v>
      </c>
      <c r="P39" s="334"/>
      <c r="Q39" s="334"/>
    </row>
    <row r="40" spans="1:17" ht="12.75">
      <c r="A40" s="393" t="s">
        <v>203</v>
      </c>
      <c r="B40" s="394"/>
      <c r="C40" s="395"/>
      <c r="D40" s="395" t="s">
        <v>204</v>
      </c>
      <c r="E40" s="396"/>
      <c r="F40" s="396"/>
      <c r="G40" s="397"/>
      <c r="H40" s="398"/>
      <c r="I40" s="396"/>
      <c r="J40" s="539">
        <v>0</v>
      </c>
      <c r="K40" s="541">
        <v>0</v>
      </c>
      <c r="L40" s="205">
        <f aca="true" t="shared" si="3" ref="L40:L55">+IF($E$14&lt;=0,0,J40/($E$11+$E$12))</f>
        <v>0</v>
      </c>
      <c r="M40" s="205">
        <f aca="true" t="shared" si="4" ref="M40:M55">+IF($E$15&lt;=0,0,J40/($E$15))</f>
        <v>0</v>
      </c>
      <c r="N40" s="206">
        <f>+IF(WBF4!$O$41&lt;=0,0,J40/WBF4!$O$41)</f>
        <v>0</v>
      </c>
      <c r="O40" s="541">
        <f t="shared" si="0"/>
        <v>0</v>
      </c>
      <c r="P40" s="334"/>
      <c r="Q40" s="334"/>
    </row>
    <row r="41" spans="1:17" ht="12.75">
      <c r="A41" s="393" t="s">
        <v>205</v>
      </c>
      <c r="B41" s="394"/>
      <c r="C41" s="395"/>
      <c r="D41" s="395" t="s">
        <v>206</v>
      </c>
      <c r="E41" s="396"/>
      <c r="F41" s="396"/>
      <c r="G41" s="397"/>
      <c r="H41" s="398"/>
      <c r="I41" s="396"/>
      <c r="J41" s="539">
        <v>0</v>
      </c>
      <c r="K41" s="541">
        <v>0</v>
      </c>
      <c r="L41" s="205">
        <f t="shared" si="3"/>
        <v>0</v>
      </c>
      <c r="M41" s="205">
        <f t="shared" si="4"/>
        <v>0</v>
      </c>
      <c r="N41" s="206">
        <f>+IF(WBF4!$O$41&lt;=0,0,J41/WBF4!$O$41)</f>
        <v>0</v>
      </c>
      <c r="O41" s="541">
        <f t="shared" si="0"/>
        <v>0</v>
      </c>
      <c r="P41" s="334"/>
      <c r="Q41" s="334"/>
    </row>
    <row r="42" spans="1:17" ht="12.75">
      <c r="A42" s="393" t="s">
        <v>207</v>
      </c>
      <c r="B42" s="394"/>
      <c r="C42" s="395"/>
      <c r="D42" s="395" t="s">
        <v>208</v>
      </c>
      <c r="E42" s="396"/>
      <c r="F42" s="396"/>
      <c r="G42" s="397"/>
      <c r="H42" s="398"/>
      <c r="I42" s="396"/>
      <c r="J42" s="539">
        <v>0</v>
      </c>
      <c r="K42" s="541">
        <v>0</v>
      </c>
      <c r="L42" s="205">
        <f t="shared" si="3"/>
        <v>0</v>
      </c>
      <c r="M42" s="205">
        <f t="shared" si="4"/>
        <v>0</v>
      </c>
      <c r="N42" s="206">
        <f>+IF(WBF4!$O$41&lt;=0,0,J42/WBF4!$O$41)</f>
        <v>0</v>
      </c>
      <c r="O42" s="541">
        <f t="shared" si="0"/>
        <v>0</v>
      </c>
      <c r="P42" s="334"/>
      <c r="Q42" s="334"/>
    </row>
    <row r="43" spans="1:17" ht="12.75">
      <c r="A43" s="393" t="s">
        <v>209</v>
      </c>
      <c r="B43" s="394"/>
      <c r="C43" s="395"/>
      <c r="D43" s="395" t="s">
        <v>210</v>
      </c>
      <c r="E43" s="396"/>
      <c r="F43" s="396"/>
      <c r="G43" s="397"/>
      <c r="H43" s="398"/>
      <c r="I43" s="396"/>
      <c r="J43" s="539">
        <v>0</v>
      </c>
      <c r="K43" s="541">
        <v>0</v>
      </c>
      <c r="L43" s="205">
        <f t="shared" si="3"/>
        <v>0</v>
      </c>
      <c r="M43" s="205">
        <f t="shared" si="4"/>
        <v>0</v>
      </c>
      <c r="N43" s="206">
        <f>+IF(WBF4!$O$41&lt;=0,0,J43/WBF4!$O$41)</f>
        <v>0</v>
      </c>
      <c r="O43" s="541">
        <f t="shared" si="0"/>
        <v>0</v>
      </c>
      <c r="P43" s="334"/>
      <c r="Q43" s="334"/>
    </row>
    <row r="44" spans="1:17" ht="12.75">
      <c r="A44" s="393" t="s">
        <v>211</v>
      </c>
      <c r="B44" s="394"/>
      <c r="C44" s="395"/>
      <c r="D44" s="395" t="s">
        <v>212</v>
      </c>
      <c r="E44" s="396"/>
      <c r="F44" s="396"/>
      <c r="G44" s="397"/>
      <c r="H44" s="398"/>
      <c r="I44" s="396"/>
      <c r="J44" s="539">
        <v>0</v>
      </c>
      <c r="K44" s="541">
        <v>0</v>
      </c>
      <c r="L44" s="205">
        <f t="shared" si="3"/>
        <v>0</v>
      </c>
      <c r="M44" s="205">
        <f t="shared" si="4"/>
        <v>0</v>
      </c>
      <c r="N44" s="206">
        <f>+IF(WBF4!$O$41&lt;=0,0,J44/WBF4!$O$41)</f>
        <v>0</v>
      </c>
      <c r="O44" s="541">
        <f t="shared" si="0"/>
        <v>0</v>
      </c>
      <c r="P44" s="334"/>
      <c r="Q44" s="334"/>
    </row>
    <row r="45" spans="1:17" ht="12.75">
      <c r="A45" s="393" t="s">
        <v>213</v>
      </c>
      <c r="B45" s="394"/>
      <c r="C45" s="395"/>
      <c r="D45" s="395" t="s">
        <v>214</v>
      </c>
      <c r="E45" s="396"/>
      <c r="F45" s="396"/>
      <c r="G45" s="397"/>
      <c r="H45" s="398"/>
      <c r="I45" s="396"/>
      <c r="J45" s="539">
        <v>0</v>
      </c>
      <c r="K45" s="541">
        <v>0</v>
      </c>
      <c r="L45" s="205">
        <f t="shared" si="3"/>
        <v>0</v>
      </c>
      <c r="M45" s="205">
        <f t="shared" si="4"/>
        <v>0</v>
      </c>
      <c r="N45" s="206">
        <f>+IF(WBF4!$O$41&lt;=0,0,J45/WBF4!$O$41)</f>
        <v>0</v>
      </c>
      <c r="O45" s="541">
        <f t="shared" si="0"/>
        <v>0</v>
      </c>
      <c r="P45" s="334"/>
      <c r="Q45" s="334"/>
    </row>
    <row r="46" spans="1:17" ht="12.75">
      <c r="A46" s="393" t="s">
        <v>215</v>
      </c>
      <c r="B46" s="394"/>
      <c r="C46" s="395"/>
      <c r="D46" s="395" t="s">
        <v>216</v>
      </c>
      <c r="E46" s="396"/>
      <c r="F46" s="396"/>
      <c r="G46" s="397"/>
      <c r="H46" s="398"/>
      <c r="I46" s="396"/>
      <c r="J46" s="539">
        <v>0</v>
      </c>
      <c r="K46" s="541">
        <v>0</v>
      </c>
      <c r="L46" s="205">
        <f t="shared" si="3"/>
        <v>0</v>
      </c>
      <c r="M46" s="205">
        <f t="shared" si="4"/>
        <v>0</v>
      </c>
      <c r="N46" s="206">
        <f>+IF(WBF4!$O$41&lt;=0,0,J46/WBF4!$O$41)</f>
        <v>0</v>
      </c>
      <c r="O46" s="541">
        <f t="shared" si="0"/>
        <v>0</v>
      </c>
      <c r="P46" s="334"/>
      <c r="Q46" s="334"/>
    </row>
    <row r="47" spans="1:17" ht="12.75">
      <c r="A47" s="393" t="s">
        <v>217</v>
      </c>
      <c r="B47" s="394"/>
      <c r="C47" s="395"/>
      <c r="D47" s="395" t="s">
        <v>218</v>
      </c>
      <c r="E47" s="396"/>
      <c r="F47" s="396"/>
      <c r="G47" s="397"/>
      <c r="H47" s="398"/>
      <c r="I47" s="396"/>
      <c r="J47" s="539">
        <v>0</v>
      </c>
      <c r="K47" s="541">
        <v>0</v>
      </c>
      <c r="L47" s="205">
        <f t="shared" si="3"/>
        <v>0</v>
      </c>
      <c r="M47" s="205">
        <f t="shared" si="4"/>
        <v>0</v>
      </c>
      <c r="N47" s="206">
        <f>+IF(WBF4!$O$41&lt;=0,0,J47/WBF4!$O$41)</f>
        <v>0</v>
      </c>
      <c r="O47" s="541">
        <f t="shared" si="0"/>
        <v>0</v>
      </c>
      <c r="P47" s="334"/>
      <c r="Q47" s="334"/>
    </row>
    <row r="48" spans="1:17" ht="12.75">
      <c r="A48" s="393" t="s">
        <v>219</v>
      </c>
      <c r="B48" s="394"/>
      <c r="C48" s="395"/>
      <c r="D48" s="395" t="s">
        <v>220</v>
      </c>
      <c r="E48" s="396"/>
      <c r="F48" s="396"/>
      <c r="G48" s="397"/>
      <c r="H48" s="398"/>
      <c r="I48" s="396"/>
      <c r="J48" s="539">
        <v>0</v>
      </c>
      <c r="K48" s="541">
        <v>0</v>
      </c>
      <c r="L48" s="205">
        <f t="shared" si="3"/>
        <v>0</v>
      </c>
      <c r="M48" s="205">
        <f t="shared" si="4"/>
        <v>0</v>
      </c>
      <c r="N48" s="206">
        <f>+IF(WBF4!$O$41&lt;=0,0,J48/WBF4!$O$41)</f>
        <v>0</v>
      </c>
      <c r="O48" s="541">
        <f t="shared" si="0"/>
        <v>0</v>
      </c>
      <c r="P48" s="334"/>
      <c r="Q48" s="334"/>
    </row>
    <row r="49" spans="1:17" ht="12.75">
      <c r="A49" s="393" t="s">
        <v>221</v>
      </c>
      <c r="B49" s="394"/>
      <c r="C49" s="395"/>
      <c r="D49" s="395" t="s">
        <v>222</v>
      </c>
      <c r="E49" s="396"/>
      <c r="F49" s="396"/>
      <c r="G49" s="397"/>
      <c r="H49" s="398"/>
      <c r="I49" s="396"/>
      <c r="J49" s="539">
        <v>0</v>
      </c>
      <c r="K49" s="541">
        <v>0</v>
      </c>
      <c r="L49" s="205">
        <f t="shared" si="3"/>
        <v>0</v>
      </c>
      <c r="M49" s="205">
        <f t="shared" si="4"/>
        <v>0</v>
      </c>
      <c r="N49" s="206">
        <f>+IF(WBF4!$O$41&lt;=0,0,J49/WBF4!$O$41)</f>
        <v>0</v>
      </c>
      <c r="O49" s="541">
        <f t="shared" si="0"/>
        <v>0</v>
      </c>
      <c r="P49" s="334"/>
      <c r="Q49" s="334"/>
    </row>
    <row r="50" spans="1:17" ht="12.75">
      <c r="A50" s="393" t="s">
        <v>223</v>
      </c>
      <c r="B50" s="394"/>
      <c r="C50" s="395"/>
      <c r="D50" s="395" t="s">
        <v>224</v>
      </c>
      <c r="E50" s="396"/>
      <c r="F50" s="396"/>
      <c r="G50" s="397"/>
      <c r="H50" s="398"/>
      <c r="I50" s="396"/>
      <c r="J50" s="539">
        <v>0</v>
      </c>
      <c r="K50" s="541">
        <v>0</v>
      </c>
      <c r="L50" s="205">
        <f t="shared" si="3"/>
        <v>0</v>
      </c>
      <c r="M50" s="205">
        <f t="shared" si="4"/>
        <v>0</v>
      </c>
      <c r="N50" s="206">
        <f>+IF(WBF4!$O$41&lt;=0,0,J50/WBF4!$O$41)</f>
        <v>0</v>
      </c>
      <c r="O50" s="541">
        <f t="shared" si="0"/>
        <v>0</v>
      </c>
      <c r="P50" s="334"/>
      <c r="Q50" s="334"/>
    </row>
    <row r="51" spans="1:17" ht="12.75">
      <c r="A51" s="393" t="s">
        <v>225</v>
      </c>
      <c r="B51" s="394"/>
      <c r="C51" s="395"/>
      <c r="D51" s="395" t="s">
        <v>226</v>
      </c>
      <c r="E51" s="396"/>
      <c r="F51" s="396"/>
      <c r="G51" s="397"/>
      <c r="H51" s="398"/>
      <c r="I51" s="396"/>
      <c r="J51" s="539">
        <v>0</v>
      </c>
      <c r="K51" s="541">
        <v>0</v>
      </c>
      <c r="L51" s="205">
        <f t="shared" si="3"/>
        <v>0</v>
      </c>
      <c r="M51" s="205">
        <f t="shared" si="4"/>
        <v>0</v>
      </c>
      <c r="N51" s="206">
        <f>+IF(WBF4!$O$41&lt;=0,0,J51/WBF4!$O$41)</f>
        <v>0</v>
      </c>
      <c r="O51" s="541">
        <f t="shared" si="0"/>
        <v>0</v>
      </c>
      <c r="P51" s="334"/>
      <c r="Q51" s="334"/>
    </row>
    <row r="52" spans="1:17" ht="12.75">
      <c r="A52" s="393" t="s">
        <v>227</v>
      </c>
      <c r="B52" s="394"/>
      <c r="C52" s="395"/>
      <c r="D52" s="395" t="s">
        <v>228</v>
      </c>
      <c r="E52" s="396"/>
      <c r="F52" s="396"/>
      <c r="G52" s="397"/>
      <c r="H52" s="398"/>
      <c r="I52" s="396"/>
      <c r="J52" s="539">
        <v>0</v>
      </c>
      <c r="K52" s="541">
        <v>0</v>
      </c>
      <c r="L52" s="205">
        <f t="shared" si="3"/>
        <v>0</v>
      </c>
      <c r="M52" s="205">
        <f t="shared" si="4"/>
        <v>0</v>
      </c>
      <c r="N52" s="206">
        <f>+IF(WBF4!$O$41&lt;=0,0,J52/WBF4!$O$41)</f>
        <v>0</v>
      </c>
      <c r="O52" s="541">
        <f t="shared" si="0"/>
        <v>0</v>
      </c>
      <c r="P52" s="334"/>
      <c r="Q52" s="334"/>
    </row>
    <row r="53" spans="1:17" ht="12.75">
      <c r="A53" s="393" t="s">
        <v>229</v>
      </c>
      <c r="B53" s="394"/>
      <c r="C53" s="395"/>
      <c r="D53" s="395" t="s">
        <v>230</v>
      </c>
      <c r="E53" s="396"/>
      <c r="F53" s="396"/>
      <c r="G53" s="397"/>
      <c r="H53" s="398"/>
      <c r="I53" s="396"/>
      <c r="J53" s="539">
        <v>0</v>
      </c>
      <c r="K53" s="541">
        <v>0</v>
      </c>
      <c r="L53" s="205">
        <f t="shared" si="3"/>
        <v>0</v>
      </c>
      <c r="M53" s="205">
        <f t="shared" si="4"/>
        <v>0</v>
      </c>
      <c r="N53" s="206">
        <f>+IF(WBF4!$O$41&lt;=0,0,J53/WBF4!$O$41)</f>
        <v>0</v>
      </c>
      <c r="O53" s="541">
        <f t="shared" si="0"/>
        <v>0</v>
      </c>
      <c r="P53" s="334"/>
      <c r="Q53" s="334"/>
    </row>
    <row r="54" spans="1:17" ht="12.75">
      <c r="A54" s="393" t="s">
        <v>231</v>
      </c>
      <c r="B54" s="394"/>
      <c r="C54" s="395"/>
      <c r="D54" s="395" t="s">
        <v>232</v>
      </c>
      <c r="E54" s="396"/>
      <c r="F54" s="396"/>
      <c r="G54" s="397"/>
      <c r="H54" s="398"/>
      <c r="I54" s="396"/>
      <c r="J54" s="539">
        <v>0</v>
      </c>
      <c r="K54" s="541">
        <v>0</v>
      </c>
      <c r="L54" s="205">
        <f t="shared" si="3"/>
        <v>0</v>
      </c>
      <c r="M54" s="205">
        <f t="shared" si="4"/>
        <v>0</v>
      </c>
      <c r="N54" s="206">
        <f>+IF(WBF4!$O$41&lt;=0,0,J54/WBF4!$O$41)</f>
        <v>0</v>
      </c>
      <c r="O54" s="541">
        <f t="shared" si="0"/>
        <v>0</v>
      </c>
      <c r="P54" s="334"/>
      <c r="Q54" s="334"/>
    </row>
    <row r="55" spans="1:17" ht="12.75">
      <c r="A55" s="393" t="s">
        <v>233</v>
      </c>
      <c r="B55" s="394"/>
      <c r="C55" s="395"/>
      <c r="D55" s="395" t="s">
        <v>234</v>
      </c>
      <c r="E55" s="396"/>
      <c r="F55" s="396"/>
      <c r="G55" s="397"/>
      <c r="H55" s="398"/>
      <c r="I55" s="396"/>
      <c r="J55" s="539">
        <v>0</v>
      </c>
      <c r="K55" s="541">
        <v>0</v>
      </c>
      <c r="L55" s="205">
        <f t="shared" si="3"/>
        <v>0</v>
      </c>
      <c r="M55" s="205">
        <f t="shared" si="4"/>
        <v>0</v>
      </c>
      <c r="N55" s="206">
        <f>+IF(WBF4!$O$41&lt;=0,0,J55/WBF4!$O$41)</f>
        <v>0</v>
      </c>
      <c r="O55" s="541">
        <f t="shared" si="0"/>
        <v>0</v>
      </c>
      <c r="P55" s="334"/>
      <c r="Q55" s="334"/>
    </row>
    <row r="56" spans="1:17" ht="12.75">
      <c r="A56" s="393" t="s">
        <v>235</v>
      </c>
      <c r="B56" s="394"/>
      <c r="C56" s="395"/>
      <c r="D56" s="395" t="s">
        <v>236</v>
      </c>
      <c r="E56" s="396"/>
      <c r="F56" s="396"/>
      <c r="G56" s="397"/>
      <c r="H56" s="398"/>
      <c r="I56" s="396"/>
      <c r="J56" s="539">
        <v>0</v>
      </c>
      <c r="K56" s="541">
        <v>0</v>
      </c>
      <c r="L56" s="205">
        <f>+IF($E$14&lt;=0,0,J56/($E$11+$E$12))</f>
        <v>0</v>
      </c>
      <c r="M56" s="205">
        <f>+IF($E$15&lt;=0,0,J56/($E$15))</f>
        <v>0</v>
      </c>
      <c r="N56" s="206">
        <f>+IF(WBF4!$O$41&lt;=0,0,J56/WBF4!$O$41)</f>
        <v>0</v>
      </c>
      <c r="O56" s="541">
        <f t="shared" si="0"/>
        <v>0</v>
      </c>
      <c r="P56" s="334"/>
      <c r="Q56" s="334"/>
    </row>
    <row r="57" spans="1:17" ht="12.75">
      <c r="A57" s="393" t="s">
        <v>237</v>
      </c>
      <c r="B57" s="394"/>
      <c r="C57" s="395"/>
      <c r="D57" s="395" t="s">
        <v>238</v>
      </c>
      <c r="E57" s="396"/>
      <c r="F57" s="396"/>
      <c r="G57" s="397"/>
      <c r="H57" s="398"/>
      <c r="I57" s="396"/>
      <c r="J57" s="539">
        <v>0</v>
      </c>
      <c r="K57" s="541">
        <v>0</v>
      </c>
      <c r="L57" s="205">
        <f>+IF($E$14&lt;=0,0,J57/($E$11+$E$12))</f>
        <v>0</v>
      </c>
      <c r="M57" s="205">
        <f>+IF($E$15&lt;=0,0,J57/($E$15))</f>
        <v>0</v>
      </c>
      <c r="N57" s="206">
        <f>+IF(WBF4!$O$41&lt;=0,0,J57/WBF4!$O$41)</f>
        <v>0</v>
      </c>
      <c r="O57" s="541">
        <f t="shared" si="0"/>
        <v>0</v>
      </c>
      <c r="P57" s="334"/>
      <c r="Q57" s="334"/>
    </row>
    <row r="58" spans="1:17" ht="12.75">
      <c r="A58" s="393" t="s">
        <v>239</v>
      </c>
      <c r="B58" s="394"/>
      <c r="C58" s="395"/>
      <c r="D58" s="395" t="s">
        <v>240</v>
      </c>
      <c r="E58" s="396"/>
      <c r="F58" s="396"/>
      <c r="G58" s="397"/>
      <c r="H58" s="398"/>
      <c r="I58" s="396"/>
      <c r="J58" s="539">
        <v>0</v>
      </c>
      <c r="K58" s="541">
        <v>0</v>
      </c>
      <c r="L58" s="205">
        <f>+IF($E$14&lt;=0,0,J58/($E$11+$E$12))</f>
        <v>0</v>
      </c>
      <c r="M58" s="205">
        <f>+IF($E$15&lt;=0,0,J58/($E$15))</f>
        <v>0</v>
      </c>
      <c r="N58" s="206">
        <f>+IF(WBF4!$O$41&lt;=0,0,J58/WBF4!$O$41)</f>
        <v>0</v>
      </c>
      <c r="O58" s="541">
        <f t="shared" si="0"/>
        <v>0</v>
      </c>
      <c r="P58" s="334"/>
      <c r="Q58" s="334"/>
    </row>
    <row r="59" spans="1:17" ht="12.75">
      <c r="A59" s="399" t="s">
        <v>241</v>
      </c>
      <c r="B59" s="386"/>
      <c r="C59" s="400"/>
      <c r="D59" s="400" t="s">
        <v>242</v>
      </c>
      <c r="E59" s="401"/>
      <c r="F59" s="401"/>
      <c r="G59" s="402"/>
      <c r="H59" s="403"/>
      <c r="I59" s="401"/>
      <c r="J59" s="539">
        <v>0</v>
      </c>
      <c r="K59" s="541">
        <v>0</v>
      </c>
      <c r="L59" s="205">
        <f>+IF($E$14&lt;=0,0,J59/($E$11+$E$12))</f>
        <v>0</v>
      </c>
      <c r="M59" s="205">
        <f>+IF($E$15&lt;=0,0,J59/($E$15))</f>
        <v>0</v>
      </c>
      <c r="N59" s="206">
        <f>+IF(WBF4!$O$41&lt;=0,0,J59/WBF4!$O$41)</f>
        <v>0</v>
      </c>
      <c r="O59" s="541">
        <f t="shared" si="0"/>
        <v>0</v>
      </c>
      <c r="P59" s="334"/>
      <c r="Q59" s="334"/>
    </row>
    <row r="60" spans="4:17" ht="18" customHeight="1">
      <c r="D60" s="335" t="s">
        <v>243</v>
      </c>
      <c r="I60" s="396"/>
      <c r="J60" s="540">
        <f>SUM(J23:J59)+J21</f>
        <v>0</v>
      </c>
      <c r="K60" s="540">
        <f>SUM(K23:K59)+K21</f>
        <v>0</v>
      </c>
      <c r="L60" s="205">
        <f>+IF($E$14&lt;=0,0,J60/($E$11+$E$12))</f>
        <v>0</v>
      </c>
      <c r="M60" s="205">
        <f>+IF($E$15&lt;=0,0,J60/($E$15))</f>
        <v>0</v>
      </c>
      <c r="N60" s="206">
        <f>+IF(WBF4!$O$41&lt;=0,0,J60/WBF4!$O$41)</f>
        <v>0</v>
      </c>
      <c r="O60" s="541">
        <f t="shared" si="0"/>
        <v>0</v>
      </c>
      <c r="P60" s="334"/>
      <c r="Q60" s="334"/>
    </row>
    <row r="61" spans="1:17" ht="10.5" customHeight="1">
      <c r="A61" s="226"/>
      <c r="B61" s="226"/>
      <c r="C61" s="226"/>
      <c r="D61" s="226"/>
      <c r="E61" s="361"/>
      <c r="F61" s="361"/>
      <c r="G61" s="226"/>
      <c r="H61" s="404"/>
      <c r="I61" s="405"/>
      <c r="J61" s="406"/>
      <c r="K61" s="334"/>
      <c r="L61" s="265"/>
      <c r="M61" s="265"/>
      <c r="N61" s="266"/>
      <c r="O61" s="334"/>
      <c r="P61" s="334"/>
      <c r="Q61" s="334"/>
    </row>
    <row r="62" spans="2:17" ht="9.75" customHeight="1">
      <c r="B62" s="407"/>
      <c r="C62" s="361"/>
      <c r="D62" s="361"/>
      <c r="E62" s="361"/>
      <c r="F62" s="361"/>
      <c r="G62" s="361"/>
      <c r="J62" s="406"/>
      <c r="K62" s="334"/>
      <c r="L62" s="265"/>
      <c r="M62" s="265"/>
      <c r="N62" s="266"/>
      <c r="O62" s="334"/>
      <c r="P62" s="334"/>
      <c r="Q62" s="334"/>
    </row>
    <row r="63" ht="12.75">
      <c r="J63" s="178"/>
    </row>
  </sheetData>
  <sheetProtection/>
  <mergeCells count="1">
    <mergeCell ref="D2:E2"/>
  </mergeCells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scale="98" r:id="rId4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showGridLines="0" showZeros="0" zoomScalePageLayoutView="0" workbookViewId="0" topLeftCell="A1">
      <selection activeCell="H34" sqref="H34"/>
    </sheetView>
  </sheetViews>
  <sheetFormatPr defaultColWidth="11.421875" defaultRowHeight="12.75"/>
  <cols>
    <col min="1" max="1" width="3.28125" style="416" customWidth="1"/>
    <col min="2" max="2" width="3.28125" style="447" customWidth="1"/>
    <col min="3" max="3" width="5.7109375" style="416" customWidth="1"/>
    <col min="4" max="4" width="11.421875" style="416" customWidth="1"/>
    <col min="5" max="5" width="4.140625" style="416" customWidth="1"/>
    <col min="6" max="6" width="9.28125" style="416" customWidth="1"/>
    <col min="7" max="9" width="7.28125" style="416" customWidth="1"/>
    <col min="10" max="10" width="8.421875" style="416" customWidth="1"/>
    <col min="11" max="11" width="2.421875" style="416" customWidth="1"/>
    <col min="12" max="12" width="18.28125" style="416" customWidth="1"/>
    <col min="13" max="13" width="15.8515625" style="414" customWidth="1"/>
    <col min="14" max="14" width="11.421875" style="414" customWidth="1"/>
    <col min="15" max="15" width="15.00390625" style="414" customWidth="1"/>
    <col min="16" max="16" width="11.421875" style="415" customWidth="1"/>
    <col min="17" max="17" width="18.28125" style="414" customWidth="1"/>
    <col min="18" max="16384" width="11.421875" style="416" customWidth="1"/>
  </cols>
  <sheetData>
    <row r="1" spans="1:12" ht="8.25" customHeight="1" thickBot="1">
      <c r="A1" s="412" t="s">
        <v>0</v>
      </c>
      <c r="B1" s="412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7" ht="21" customHeight="1" thickBot="1">
      <c r="A2" s="412"/>
      <c r="B2" s="412"/>
      <c r="C2" s="178"/>
      <c r="D2" s="632" t="s">
        <v>243</v>
      </c>
      <c r="E2" s="413"/>
      <c r="F2" s="413"/>
      <c r="G2" s="413"/>
      <c r="H2" s="413"/>
      <c r="I2" s="413"/>
      <c r="J2" s="413"/>
      <c r="K2" s="417"/>
      <c r="L2" s="631">
        <f>+'WBF5-S1'!J60</f>
        <v>0</v>
      </c>
      <c r="M2" s="586" t="s">
        <v>160</v>
      </c>
      <c r="N2" s="586"/>
      <c r="O2" s="586"/>
      <c r="P2" s="587"/>
      <c r="Q2" s="590"/>
    </row>
    <row r="3" spans="1:17" ht="12.75">
      <c r="A3" s="418" t="s">
        <v>166</v>
      </c>
      <c r="B3" s="419"/>
      <c r="C3" s="420"/>
      <c r="D3" s="421"/>
      <c r="E3" s="422"/>
      <c r="F3" s="422"/>
      <c r="G3" s="423"/>
      <c r="H3" s="424" t="s">
        <v>168</v>
      </c>
      <c r="I3" s="425"/>
      <c r="J3" s="423"/>
      <c r="K3" s="630" t="s">
        <v>374</v>
      </c>
      <c r="L3" s="423"/>
      <c r="M3" s="362" t="s">
        <v>161</v>
      </c>
      <c r="N3" s="205" t="s">
        <v>375</v>
      </c>
      <c r="O3" s="205" t="s">
        <v>372</v>
      </c>
      <c r="P3" s="206" t="s">
        <v>162</v>
      </c>
      <c r="Q3" s="362" t="s">
        <v>244</v>
      </c>
    </row>
    <row r="4" spans="1:17" s="432" customFormat="1" ht="12.75">
      <c r="A4" s="426" t="s">
        <v>245</v>
      </c>
      <c r="B4" s="427"/>
      <c r="C4" s="428"/>
      <c r="D4" s="428" t="s">
        <v>246</v>
      </c>
      <c r="E4" s="429"/>
      <c r="F4" s="429"/>
      <c r="G4" s="430"/>
      <c r="H4" s="428"/>
      <c r="I4" s="429"/>
      <c r="J4" s="430"/>
      <c r="K4" s="517"/>
      <c r="L4" s="542">
        <v>0</v>
      </c>
      <c r="M4" s="546">
        <v>0</v>
      </c>
      <c r="N4" s="205">
        <f>+IF(('WBF5-S1'!$E$11+'WBF5-S1'!$E$12)&lt;=0,0,L4/('WBF5-S1'!$E$11+'WBF5-S1'!$E$12))</f>
        <v>0</v>
      </c>
      <c r="O4" s="205">
        <f>+IF('WBF5-S1'!$E$15&lt;=0,0,L4/'WBF5-S1'!$E$15)</f>
        <v>0</v>
      </c>
      <c r="P4" s="206">
        <f>+IF(WBF4!$O$41&lt;=0,0,L4/WBF4!$O$41)</f>
        <v>0</v>
      </c>
      <c r="Q4" s="546">
        <f>+M4-L4</f>
        <v>0</v>
      </c>
    </row>
    <row r="5" spans="1:17" ht="12.75">
      <c r="A5" s="433" t="s">
        <v>247</v>
      </c>
      <c r="B5" s="434"/>
      <c r="C5" s="435"/>
      <c r="D5" s="435" t="s">
        <v>248</v>
      </c>
      <c r="E5" s="436"/>
      <c r="F5" s="436"/>
      <c r="G5" s="437"/>
      <c r="H5" s="435"/>
      <c r="I5" s="436"/>
      <c r="J5" s="437"/>
      <c r="K5" s="435"/>
      <c r="L5" s="542">
        <v>0</v>
      </c>
      <c r="M5" s="546">
        <v>0</v>
      </c>
      <c r="N5" s="205">
        <f>+IF(('WBF5-S1'!$E$11+'WBF5-S1'!$E$12)&lt;=0,0,L5/('WBF5-S1'!$E$11+'WBF5-S1'!$E$12))</f>
        <v>0</v>
      </c>
      <c r="O5" s="205">
        <f>+IF('WBF5-S1'!$E$15&lt;=0,0,L5/'WBF5-S1'!$E$15)</f>
        <v>0</v>
      </c>
      <c r="P5" s="206">
        <f>+IF(WBF4!$O$41&lt;=0,0,L5/WBF4!$O$41)</f>
        <v>0</v>
      </c>
      <c r="Q5" s="546">
        <f aca="true" t="shared" si="0" ref="Q5:Q17">+M5-L5</f>
        <v>0</v>
      </c>
    </row>
    <row r="6" spans="1:17" ht="12.75">
      <c r="A6" s="433" t="s">
        <v>249</v>
      </c>
      <c r="B6" s="434"/>
      <c r="C6" s="435"/>
      <c r="D6" s="435" t="s">
        <v>250</v>
      </c>
      <c r="E6" s="436"/>
      <c r="F6" s="436"/>
      <c r="G6" s="437"/>
      <c r="H6" s="435"/>
      <c r="I6" s="436"/>
      <c r="J6" s="437"/>
      <c r="K6" s="435"/>
      <c r="L6" s="542">
        <v>0</v>
      </c>
      <c r="M6" s="546">
        <v>0</v>
      </c>
      <c r="N6" s="205">
        <f>+IF(('WBF5-S1'!$E$11+'WBF5-S1'!$E$12)&lt;=0,0,L6/('WBF5-S1'!$E$11+'WBF5-S1'!$E$12))</f>
        <v>0</v>
      </c>
      <c r="O6" s="205">
        <f>+IF('WBF5-S1'!$E$15&lt;=0,0,L6/'WBF5-S1'!$E$15)</f>
        <v>0</v>
      </c>
      <c r="P6" s="206">
        <f>+IF(WBF4!$O$41&lt;=0,0,L6/WBF4!$O$41)</f>
        <v>0</v>
      </c>
      <c r="Q6" s="546">
        <f t="shared" si="0"/>
        <v>0</v>
      </c>
    </row>
    <row r="7" spans="1:17" ht="12.75">
      <c r="A7" s="433" t="s">
        <v>251</v>
      </c>
      <c r="B7" s="434"/>
      <c r="C7" s="435"/>
      <c r="D7" s="435" t="s">
        <v>252</v>
      </c>
      <c r="E7" s="436"/>
      <c r="F7" s="436"/>
      <c r="G7" s="437"/>
      <c r="H7" s="435"/>
      <c r="I7" s="436"/>
      <c r="J7" s="437"/>
      <c r="K7" s="435"/>
      <c r="L7" s="542">
        <v>0</v>
      </c>
      <c r="M7" s="546">
        <v>0</v>
      </c>
      <c r="N7" s="205">
        <f>+IF(('WBF5-S1'!$E$11+'WBF5-S1'!$E$12)&lt;=0,0,L7/('WBF5-S1'!$E$11+'WBF5-S1'!$E$12))</f>
        <v>0</v>
      </c>
      <c r="O7" s="205">
        <f>+IF('WBF5-S1'!$E$15&lt;=0,0,L7/'WBF5-S1'!$E$15)</f>
        <v>0</v>
      </c>
      <c r="P7" s="206">
        <f>+IF(WBF4!$O$41&lt;=0,0,L7/WBF4!$O$41)</f>
        <v>0</v>
      </c>
      <c r="Q7" s="546">
        <f t="shared" si="0"/>
        <v>0</v>
      </c>
    </row>
    <row r="8" spans="1:17" ht="12.75">
      <c r="A8" s="433" t="s">
        <v>253</v>
      </c>
      <c r="B8" s="434"/>
      <c r="C8" s="435"/>
      <c r="D8" s="435" t="s">
        <v>254</v>
      </c>
      <c r="E8" s="436"/>
      <c r="F8" s="436"/>
      <c r="G8" s="437"/>
      <c r="H8" s="435"/>
      <c r="I8" s="436"/>
      <c r="J8" s="437"/>
      <c r="K8" s="435"/>
      <c r="L8" s="542">
        <v>0</v>
      </c>
      <c r="M8" s="546">
        <v>0</v>
      </c>
      <c r="N8" s="205">
        <f>+IF(('WBF5-S1'!$E$11+'WBF5-S1'!$E$12)&lt;=0,0,L8/('WBF5-S1'!$E$11+'WBF5-S1'!$E$12))</f>
        <v>0</v>
      </c>
      <c r="O8" s="205">
        <f>+IF('WBF5-S1'!$E$15&lt;=0,0,L8/'WBF5-S1'!$E$15)</f>
        <v>0</v>
      </c>
      <c r="P8" s="206">
        <f>+IF(WBF4!$O$41&lt;=0,0,L8/WBF4!$O$41)</f>
        <v>0</v>
      </c>
      <c r="Q8" s="546">
        <f t="shared" si="0"/>
        <v>0</v>
      </c>
    </row>
    <row r="9" spans="1:17" ht="12.75">
      <c r="A9" s="433" t="s">
        <v>255</v>
      </c>
      <c r="B9" s="434"/>
      <c r="C9" s="435"/>
      <c r="D9" s="435" t="s">
        <v>256</v>
      </c>
      <c r="E9" s="436"/>
      <c r="F9" s="436"/>
      <c r="G9" s="437"/>
      <c r="H9" s="435"/>
      <c r="I9" s="436"/>
      <c r="J9" s="437"/>
      <c r="K9" s="435"/>
      <c r="L9" s="542">
        <v>0</v>
      </c>
      <c r="M9" s="546">
        <v>0</v>
      </c>
      <c r="N9" s="205">
        <f>+IF(('WBF5-S1'!$E$11+'WBF5-S1'!$E$12)&lt;=0,0,L9/('WBF5-S1'!$E$11+'WBF5-S1'!$E$12))</f>
        <v>0</v>
      </c>
      <c r="O9" s="205">
        <f>+IF('WBF5-S1'!$E$15&lt;=0,0,L9/'WBF5-S1'!$E$15)</f>
        <v>0</v>
      </c>
      <c r="P9" s="206">
        <f>+IF(WBF4!$O$41&lt;=0,0,L9/WBF4!$O$41)</f>
        <v>0</v>
      </c>
      <c r="Q9" s="546">
        <f t="shared" si="0"/>
        <v>0</v>
      </c>
    </row>
    <row r="10" spans="1:17" ht="12.75">
      <c r="A10" s="433" t="s">
        <v>0</v>
      </c>
      <c r="B10" s="434"/>
      <c r="C10" s="435"/>
      <c r="D10" s="435" t="s">
        <v>257</v>
      </c>
      <c r="E10" s="436"/>
      <c r="F10" s="436"/>
      <c r="G10" s="437"/>
      <c r="H10" s="435"/>
      <c r="I10" s="436"/>
      <c r="J10" s="437"/>
      <c r="K10" s="435"/>
      <c r="L10" s="542">
        <v>0</v>
      </c>
      <c r="M10" s="546">
        <v>0</v>
      </c>
      <c r="N10" s="205">
        <f>+IF(('WBF5-S1'!$E$11+'WBF5-S1'!$E$12)&lt;=0,0,L10/('WBF5-S1'!$E$11+'WBF5-S1'!$E$12))</f>
        <v>0</v>
      </c>
      <c r="O10" s="205">
        <f>+IF('WBF5-S1'!$E$15&lt;=0,0,L10/'WBF5-S1'!$E$15)</f>
        <v>0</v>
      </c>
      <c r="P10" s="206">
        <f>+IF(WBF4!$O$41&lt;=0,0,L10/WBF4!$O$41)</f>
        <v>0</v>
      </c>
      <c r="Q10" s="546">
        <f t="shared" si="0"/>
        <v>0</v>
      </c>
    </row>
    <row r="11" spans="1:17" ht="12.75">
      <c r="A11" s="433" t="s">
        <v>258</v>
      </c>
      <c r="B11" s="434"/>
      <c r="C11" s="435"/>
      <c r="D11" s="435" t="s">
        <v>259</v>
      </c>
      <c r="E11" s="436"/>
      <c r="F11" s="436"/>
      <c r="G11" s="437"/>
      <c r="H11" s="435"/>
      <c r="I11" s="436"/>
      <c r="J11" s="437"/>
      <c r="K11" s="435"/>
      <c r="L11" s="542">
        <v>0</v>
      </c>
      <c r="M11" s="546">
        <v>0</v>
      </c>
      <c r="N11" s="205">
        <f>+IF(('WBF5-S1'!$E$11+'WBF5-S1'!$E$12)&lt;=0,0,L11/('WBF5-S1'!$E$11+'WBF5-S1'!$E$12))</f>
        <v>0</v>
      </c>
      <c r="O11" s="205">
        <f>+IF('WBF5-S1'!$E$15&lt;=0,0,L11/'WBF5-S1'!$E$15)</f>
        <v>0</v>
      </c>
      <c r="P11" s="206">
        <f>+IF(WBF4!$O$41&lt;=0,0,L11/WBF4!$O$41)</f>
        <v>0</v>
      </c>
      <c r="Q11" s="546">
        <f t="shared" si="0"/>
        <v>0</v>
      </c>
    </row>
    <row r="12" spans="1:17" ht="12.75">
      <c r="A12" s="433" t="s">
        <v>260</v>
      </c>
      <c r="B12" s="434"/>
      <c r="C12" s="435"/>
      <c r="D12" s="435" t="s">
        <v>261</v>
      </c>
      <c r="E12" s="436"/>
      <c r="F12" s="436"/>
      <c r="G12" s="437"/>
      <c r="H12" s="435"/>
      <c r="I12" s="436"/>
      <c r="J12" s="437"/>
      <c r="K12" s="435"/>
      <c r="L12" s="542">
        <v>0</v>
      </c>
      <c r="M12" s="546">
        <v>0</v>
      </c>
      <c r="N12" s="205">
        <f>+IF(('WBF5-S1'!$E$11+'WBF5-S1'!$E$12)&lt;=0,0,L12/('WBF5-S1'!$E$11+'WBF5-S1'!$E$12))</f>
        <v>0</v>
      </c>
      <c r="O12" s="205">
        <f>+IF('WBF5-S1'!$E$15&lt;=0,0,L12/'WBF5-S1'!$E$15)</f>
        <v>0</v>
      </c>
      <c r="P12" s="206">
        <f>+IF(WBF4!$O$41&lt;=0,0,L12/WBF4!$O$41)</f>
        <v>0</v>
      </c>
      <c r="Q12" s="546">
        <f t="shared" si="0"/>
        <v>0</v>
      </c>
    </row>
    <row r="13" spans="1:17" ht="12.75">
      <c r="A13" s="433" t="s">
        <v>262</v>
      </c>
      <c r="B13" s="438" t="s">
        <v>0</v>
      </c>
      <c r="C13" s="435"/>
      <c r="D13" s="435" t="s">
        <v>263</v>
      </c>
      <c r="E13" s="436"/>
      <c r="F13" s="436"/>
      <c r="G13" s="437"/>
      <c r="H13" s="435"/>
      <c r="I13" s="436"/>
      <c r="J13" s="437"/>
      <c r="K13" s="435"/>
      <c r="L13" s="542">
        <v>0</v>
      </c>
      <c r="M13" s="546">
        <v>0</v>
      </c>
      <c r="N13" s="205">
        <f>+IF(('WBF5-S1'!$E$11+'WBF5-S1'!$E$12)&lt;=0,0,L13/('WBF5-S1'!$E$11+'WBF5-S1'!$E$12))</f>
        <v>0</v>
      </c>
      <c r="O13" s="205">
        <f>+IF('WBF5-S1'!$E$15&lt;=0,0,L13/'WBF5-S1'!$E$15)</f>
        <v>0</v>
      </c>
      <c r="P13" s="206">
        <f>+IF(WBF4!$O$41&lt;=0,0,L13/WBF4!$O$41)</f>
        <v>0</v>
      </c>
      <c r="Q13" s="546">
        <f t="shared" si="0"/>
        <v>0</v>
      </c>
    </row>
    <row r="14" spans="1:17" ht="12.75">
      <c r="A14" s="433" t="s">
        <v>264</v>
      </c>
      <c r="B14" s="434"/>
      <c r="C14" s="435"/>
      <c r="D14" s="435" t="s">
        <v>265</v>
      </c>
      <c r="E14" s="436"/>
      <c r="F14" s="436"/>
      <c r="G14" s="437"/>
      <c r="H14" s="435"/>
      <c r="I14" s="436"/>
      <c r="J14" s="437"/>
      <c r="K14" s="435"/>
      <c r="L14" s="542">
        <v>0</v>
      </c>
      <c r="M14" s="546">
        <v>0</v>
      </c>
      <c r="N14" s="205">
        <f>+IF(('WBF5-S1'!$E$11+'WBF5-S1'!$E$12)&lt;=0,0,L14/('WBF5-S1'!$E$11+'WBF5-S1'!$E$12))</f>
        <v>0</v>
      </c>
      <c r="O14" s="205">
        <f>+IF('WBF5-S1'!$E$15&lt;=0,0,L14/'WBF5-S1'!$E$15)</f>
        <v>0</v>
      </c>
      <c r="P14" s="206">
        <f>+IF(WBF4!$O$41&lt;=0,0,L14/WBF4!$O$41)</f>
        <v>0</v>
      </c>
      <c r="Q14" s="546">
        <f t="shared" si="0"/>
        <v>0</v>
      </c>
    </row>
    <row r="15" spans="1:17" ht="12.75">
      <c r="A15" s="433" t="s">
        <v>0</v>
      </c>
      <c r="B15" s="434"/>
      <c r="C15" s="435"/>
      <c r="D15" s="435" t="s">
        <v>266</v>
      </c>
      <c r="E15" s="436"/>
      <c r="F15" s="436"/>
      <c r="G15" s="437"/>
      <c r="H15" s="178"/>
      <c r="I15" s="436"/>
      <c r="J15" s="437"/>
      <c r="K15" s="435"/>
      <c r="L15" s="542">
        <v>0</v>
      </c>
      <c r="M15" s="546">
        <v>0</v>
      </c>
      <c r="N15" s="205">
        <f>+IF(('WBF5-S1'!$E$11+'WBF5-S1'!$E$12)&lt;=0,0,L15/('WBF5-S1'!$E$11+'WBF5-S1'!$E$12))</f>
        <v>0</v>
      </c>
      <c r="O15" s="205">
        <f>+IF('WBF5-S1'!$E$15&lt;=0,0,L15/'WBF5-S1'!$E$15)</f>
        <v>0</v>
      </c>
      <c r="P15" s="206">
        <f>+IF(WBF4!$O$41&lt;=0,0,L15/WBF4!$O$41)</f>
        <v>0</v>
      </c>
      <c r="Q15" s="546">
        <f t="shared" si="0"/>
        <v>0</v>
      </c>
    </row>
    <row r="16" spans="1:17" ht="12.75">
      <c r="A16" s="433" t="s">
        <v>0</v>
      </c>
      <c r="B16" s="434"/>
      <c r="C16" s="435"/>
      <c r="D16" s="435" t="s">
        <v>267</v>
      </c>
      <c r="E16" s="436"/>
      <c r="F16" s="439"/>
      <c r="G16" s="431"/>
      <c r="H16" s="440"/>
      <c r="I16" s="439"/>
      <c r="J16" s="437"/>
      <c r="K16" s="435"/>
      <c r="L16" s="542">
        <v>0</v>
      </c>
      <c r="M16" s="546">
        <v>0</v>
      </c>
      <c r="N16" s="205">
        <f>+IF(('WBF5-S1'!$E$11+'WBF5-S1'!$E$12)&lt;=0,0,L16/('WBF5-S1'!$E$11+'WBF5-S1'!$E$12))</f>
        <v>0</v>
      </c>
      <c r="O16" s="205">
        <f>+IF('WBF5-S1'!$E$15&lt;=0,0,L16/'WBF5-S1'!$E$15)</f>
        <v>0</v>
      </c>
      <c r="P16" s="206">
        <f>+IF(WBF4!$O$41&lt;=0,0,L16/WBF4!$O$41)</f>
        <v>0</v>
      </c>
      <c r="Q16" s="546">
        <f t="shared" si="0"/>
        <v>0</v>
      </c>
    </row>
    <row r="17" spans="1:17" ht="12.75">
      <c r="A17" s="441" t="s">
        <v>268</v>
      </c>
      <c r="B17" s="442"/>
      <c r="C17" s="443"/>
      <c r="D17" s="443" t="s">
        <v>269</v>
      </c>
      <c r="E17" s="444"/>
      <c r="F17" s="444"/>
      <c r="G17" s="445"/>
      <c r="H17" s="443"/>
      <c r="I17" s="444"/>
      <c r="J17" s="445"/>
      <c r="K17" s="446"/>
      <c r="L17" s="543">
        <v>0</v>
      </c>
      <c r="M17" s="546">
        <v>0</v>
      </c>
      <c r="N17" s="205">
        <f>+IF(('WBF5-S1'!$E$11+'WBF5-S1'!$E$12)&lt;=0,0,L17/('WBF5-S1'!$E$11+'WBF5-S1'!$E$12))</f>
        <v>0</v>
      </c>
      <c r="O17" s="205">
        <f>+IF('WBF5-S1'!$E$15&lt;=0,0,L17/'WBF5-S1'!$E$15)</f>
        <v>0</v>
      </c>
      <c r="P17" s="206">
        <f>+IF(WBF4!$O$41&lt;=0,0,L17/WBF4!$O$41)</f>
        <v>0</v>
      </c>
      <c r="Q17" s="546">
        <f t="shared" si="0"/>
        <v>0</v>
      </c>
    </row>
    <row r="18" ht="12.75" customHeight="1" thickBot="1"/>
    <row r="19" spans="1:17" s="453" customFormat="1" ht="12.75">
      <c r="A19" s="448" t="s">
        <v>159</v>
      </c>
      <c r="B19" s="449"/>
      <c r="C19" s="450" t="s">
        <v>430</v>
      </c>
      <c r="D19" s="450"/>
      <c r="E19" s="450"/>
      <c r="F19" s="451"/>
      <c r="G19" s="452"/>
      <c r="H19" s="452"/>
      <c r="I19" s="452"/>
      <c r="J19" s="609"/>
      <c r="K19" s="610" t="s">
        <v>381</v>
      </c>
      <c r="L19" s="544">
        <f>ROUND(SUM(L4:L17)+L2,-2)</f>
        <v>0</v>
      </c>
      <c r="M19" s="546">
        <v>0</v>
      </c>
      <c r="N19" s="205">
        <f>+IF(('WBF5-S1'!$E$11+'WBF5-S1'!$E$12)&lt;=0,0,L19/('WBF5-S1'!$E$11+'WBF5-S1'!$E$12))</f>
        <v>0</v>
      </c>
      <c r="O19" s="205">
        <f>+IF('WBF5-S1'!$E$15&lt;=0,0,L19/'WBF5-S1'!$E$15)</f>
        <v>0</v>
      </c>
      <c r="P19" s="206">
        <f>+IF(WBF4!$O$41&lt;=0,0,L19/WBF4!$O$41)</f>
        <v>0</v>
      </c>
      <c r="Q19" s="546">
        <f>+M19-L19</f>
        <v>0</v>
      </c>
    </row>
    <row r="20" spans="1:17" s="453" customFormat="1" ht="12.75">
      <c r="A20" s="454"/>
      <c r="B20" s="455"/>
      <c r="C20" s="453" t="s">
        <v>270</v>
      </c>
      <c r="F20" s="456"/>
      <c r="G20" s="457"/>
      <c r="H20" s="591">
        <f>+WBF4!O57</f>
        <v>0</v>
      </c>
      <c r="I20" s="592"/>
      <c r="K20" s="612" t="s">
        <v>381</v>
      </c>
      <c r="L20" s="545">
        <f>ROUND(-H20*0.84,-2)</f>
        <v>0</v>
      </c>
      <c r="M20" s="546">
        <v>0</v>
      </c>
      <c r="N20" s="205">
        <f>+IF(('WBF5-S1'!$E$11+'WBF5-S1'!$E$12)&lt;=0,0,L20/('WBF5-S1'!$E$11+'WBF5-S1'!$E$12))</f>
        <v>0</v>
      </c>
      <c r="O20" s="205">
        <f>+IF('WBF5-S1'!$E$15&lt;=0,0,L20/'WBF5-S1'!$E$15)</f>
        <v>0</v>
      </c>
      <c r="P20" s="206">
        <f>+IF(WBF4!$O$41&lt;=0,0,L20/WBF4!$O$41)</f>
        <v>0</v>
      </c>
      <c r="Q20" s="546">
        <f>+M20-L20</f>
        <v>0</v>
      </c>
    </row>
    <row r="21" spans="1:17" s="453" customFormat="1" ht="12.75">
      <c r="A21" s="454"/>
      <c r="B21" s="455"/>
      <c r="C21" s="453" t="s">
        <v>271</v>
      </c>
      <c r="F21" s="456"/>
      <c r="G21" s="457"/>
      <c r="H21" s="457"/>
      <c r="I21" s="457"/>
      <c r="K21" s="625" t="s">
        <v>381</v>
      </c>
      <c r="L21" s="627">
        <f>SUM(L19:L20)</f>
        <v>0</v>
      </c>
      <c r="M21" s="551"/>
      <c r="N21" s="289">
        <f>+IF(('WBF5-S1'!$E$11+'WBF5-S1'!$E$12)&lt;=0,0,L21/('WBF5-S1'!$E$11+'WBF5-S1'!$E$12))</f>
        <v>0</v>
      </c>
      <c r="O21" s="289">
        <f>+IF('WBF5-S1'!$E$15&lt;=0,0,L21/'WBF5-S1'!$E$15)</f>
        <v>0</v>
      </c>
      <c r="P21" s="217">
        <f>+IF(WBF4!$O$41&lt;=0,0,L21/WBF4!$O$41)</f>
        <v>0</v>
      </c>
      <c r="Q21" s="551"/>
    </row>
    <row r="22" spans="1:17" s="453" customFormat="1" ht="15.75" thickBot="1">
      <c r="A22" s="458"/>
      <c r="B22" s="459"/>
      <c r="C22" s="460" t="s">
        <v>272</v>
      </c>
      <c r="D22" s="461"/>
      <c r="E22" s="461"/>
      <c r="F22" s="461"/>
      <c r="G22" s="238"/>
      <c r="H22" s="593">
        <f>+'WBF5-S1'!F12</f>
        <v>0</v>
      </c>
      <c r="I22" s="462" t="s">
        <v>0</v>
      </c>
      <c r="J22" s="461" t="s">
        <v>105</v>
      </c>
      <c r="K22" s="611" t="s">
        <v>381</v>
      </c>
      <c r="L22" s="594">
        <f>ROUND(+L21-(L21*H22),-2)</f>
        <v>0</v>
      </c>
      <c r="M22" s="546">
        <v>0</v>
      </c>
      <c r="N22" s="205">
        <f>+IF(('WBF5-S1'!$E$11+'WBF5-S1'!$E$12)&lt;=0,0,L22/('WBF5-S1'!$E$11+'WBF5-S1'!$E$12))</f>
        <v>0</v>
      </c>
      <c r="O22" s="205">
        <f>+IF('WBF5-S1'!$E$15&lt;=0,0,L22/'WBF5-S1'!$E$15)</f>
        <v>0</v>
      </c>
      <c r="P22" s="206">
        <f>+IF(WBF4!$O$41&lt;=0,0,L22/WBF4!$O$41)</f>
        <v>0</v>
      </c>
      <c r="Q22" s="546">
        <f>+M22-L22</f>
        <v>0</v>
      </c>
    </row>
    <row r="23" spans="2:17" s="432" customFormat="1" ht="13.5" thickBot="1">
      <c r="B23" s="463"/>
      <c r="M23" s="464"/>
      <c r="N23" s="464"/>
      <c r="O23" s="464"/>
      <c r="P23" s="465"/>
      <c r="Q23" s="464"/>
    </row>
    <row r="24" spans="1:17" s="466" customFormat="1" ht="21" customHeight="1" thickBot="1">
      <c r="A24" s="606" t="s">
        <v>273</v>
      </c>
      <c r="B24" s="595"/>
      <c r="C24" s="583"/>
      <c r="D24" s="583" t="s">
        <v>274</v>
      </c>
      <c r="E24" s="583"/>
      <c r="F24" s="583"/>
      <c r="G24" s="583"/>
      <c r="H24" s="596" t="s">
        <v>275</v>
      </c>
      <c r="I24" s="583"/>
      <c r="J24" s="597" t="s">
        <v>156</v>
      </c>
      <c r="K24" s="583"/>
      <c r="L24" s="598" t="s">
        <v>53</v>
      </c>
      <c r="M24" s="586" t="s">
        <v>160</v>
      </c>
      <c r="N24" s="586"/>
      <c r="O24" s="586"/>
      <c r="P24" s="587"/>
      <c r="Q24" s="590"/>
    </row>
    <row r="25" spans="8:12" ht="12.75" customHeight="1">
      <c r="H25" s="467"/>
      <c r="J25" s="468"/>
      <c r="L25" s="469"/>
    </row>
    <row r="26" spans="1:17" ht="12.75">
      <c r="A26" s="418" t="s">
        <v>166</v>
      </c>
      <c r="B26" s="419"/>
      <c r="C26" s="321"/>
      <c r="D26" s="421"/>
      <c r="E26" s="422"/>
      <c r="F26" s="422"/>
      <c r="G26" s="321"/>
      <c r="H26" s="424" t="s">
        <v>168</v>
      </c>
      <c r="I26" s="425"/>
      <c r="J26" s="423"/>
      <c r="K26" s="369" t="s">
        <v>374</v>
      </c>
      <c r="L26" s="423"/>
      <c r="M26" s="362" t="s">
        <v>161</v>
      </c>
      <c r="N26" s="205" t="s">
        <v>375</v>
      </c>
      <c r="O26" s="205" t="s">
        <v>372</v>
      </c>
      <c r="P26" s="206" t="s">
        <v>162</v>
      </c>
      <c r="Q26" s="362" t="s">
        <v>244</v>
      </c>
    </row>
    <row r="27" spans="1:17" ht="12.75">
      <c r="A27" s="470" t="s">
        <v>0</v>
      </c>
      <c r="B27" s="471"/>
      <c r="C27" s="436"/>
      <c r="D27" s="435" t="s">
        <v>276</v>
      </c>
      <c r="E27" s="436"/>
      <c r="F27" s="436"/>
      <c r="G27" s="436"/>
      <c r="H27" s="435"/>
      <c r="I27" s="436"/>
      <c r="J27" s="437"/>
      <c r="K27" s="435"/>
      <c r="L27" s="542">
        <v>0</v>
      </c>
      <c r="M27" s="546">
        <v>0</v>
      </c>
      <c r="N27" s="205">
        <f>+IF(('WBF5-S1'!$E$11+'WBF5-S1'!$E$12)&lt;=0,0,L27/('WBF5-S1'!$E$11+'WBF5-S1'!$E$12))</f>
        <v>0</v>
      </c>
      <c r="O27" s="205">
        <f>+IF('WBF5-S1'!$E$15&lt;=0,0,L27/'WBF5-S1'!$E$15)</f>
        <v>0</v>
      </c>
      <c r="P27" s="206">
        <f>+IF(WBF4!$O$41&lt;=0,0,L27/WBF4!$O$41)</f>
        <v>0</v>
      </c>
      <c r="Q27" s="546">
        <f>+M27-L27</f>
        <v>0</v>
      </c>
    </row>
    <row r="28" spans="1:17" ht="12.75">
      <c r="A28" s="433" t="s">
        <v>0</v>
      </c>
      <c r="B28" s="434"/>
      <c r="C28" s="436"/>
      <c r="D28" s="435" t="s">
        <v>277</v>
      </c>
      <c r="E28" s="436"/>
      <c r="F28" s="436"/>
      <c r="G28" s="436"/>
      <c r="H28" s="435"/>
      <c r="I28" s="436"/>
      <c r="J28" s="437"/>
      <c r="K28" s="435"/>
      <c r="L28" s="542">
        <v>0</v>
      </c>
      <c r="M28" s="546">
        <v>0</v>
      </c>
      <c r="N28" s="205">
        <f>+IF(('WBF5-S1'!$E$11+'WBF5-S1'!$E$12)&lt;=0,0,L28/('WBF5-S1'!$E$11+'WBF5-S1'!$E$12))</f>
        <v>0</v>
      </c>
      <c r="O28" s="205">
        <f>+IF('WBF5-S1'!$E$15&lt;=0,0,L28/'WBF5-S1'!$E$15)</f>
        <v>0</v>
      </c>
      <c r="P28" s="206">
        <f>+IF(WBF4!$O$41&lt;=0,0,L28/WBF4!$O$41)</f>
        <v>0</v>
      </c>
      <c r="Q28" s="546">
        <f aca="true" t="shared" si="1" ref="Q28:Q34">+M28-L28</f>
        <v>0</v>
      </c>
    </row>
    <row r="29" spans="1:17" ht="12.75">
      <c r="A29" s="433" t="s">
        <v>0</v>
      </c>
      <c r="B29" s="434"/>
      <c r="C29" s="436"/>
      <c r="D29" s="435" t="s">
        <v>278</v>
      </c>
      <c r="E29" s="436"/>
      <c r="F29" s="436"/>
      <c r="G29" s="436"/>
      <c r="H29" s="435"/>
      <c r="I29" s="436"/>
      <c r="J29" s="437"/>
      <c r="K29" s="435"/>
      <c r="L29" s="542">
        <v>0</v>
      </c>
      <c r="M29" s="546">
        <v>0</v>
      </c>
      <c r="N29" s="205">
        <f>+IF(('WBF5-S1'!$E$11+'WBF5-S1'!$E$12)&lt;=0,0,L29/('WBF5-S1'!$E$11+'WBF5-S1'!$E$12))</f>
        <v>0</v>
      </c>
      <c r="O29" s="205">
        <f>+IF('WBF5-S1'!$E$15&lt;=0,0,L29/'WBF5-S1'!$E$15)</f>
        <v>0</v>
      </c>
      <c r="P29" s="206">
        <f>+IF(WBF4!$O$41&lt;=0,0,L29/WBF4!$O$41)</f>
        <v>0</v>
      </c>
      <c r="Q29" s="546">
        <f t="shared" si="1"/>
        <v>0</v>
      </c>
    </row>
    <row r="30" spans="1:17" ht="12.75">
      <c r="A30" s="433" t="s">
        <v>0</v>
      </c>
      <c r="B30" s="434"/>
      <c r="C30" s="436"/>
      <c r="D30" s="435" t="s">
        <v>279</v>
      </c>
      <c r="E30" s="436"/>
      <c r="F30" s="436"/>
      <c r="G30" s="436"/>
      <c r="H30" s="435"/>
      <c r="I30" s="436"/>
      <c r="J30" s="437"/>
      <c r="K30" s="435"/>
      <c r="L30" s="542">
        <v>0</v>
      </c>
      <c r="M30" s="546">
        <v>0</v>
      </c>
      <c r="N30" s="205">
        <f>+IF(('WBF5-S1'!$E$11+'WBF5-S1'!$E$12)&lt;=0,0,L30/('WBF5-S1'!$E$11+'WBF5-S1'!$E$12))</f>
        <v>0</v>
      </c>
      <c r="O30" s="205">
        <f>+IF('WBF5-S1'!$E$15&lt;=0,0,L30/'WBF5-S1'!$E$15)</f>
        <v>0</v>
      </c>
      <c r="P30" s="206">
        <f>+IF(WBF4!$O$41&lt;=0,0,L30/WBF4!$O$41)</f>
        <v>0</v>
      </c>
      <c r="Q30" s="546">
        <f t="shared" si="1"/>
        <v>0</v>
      </c>
    </row>
    <row r="31" spans="1:17" ht="12.75">
      <c r="A31" s="433" t="s">
        <v>0</v>
      </c>
      <c r="B31" s="434"/>
      <c r="C31" s="436"/>
      <c r="D31" s="435" t="s">
        <v>280</v>
      </c>
      <c r="E31" s="436"/>
      <c r="F31" s="436"/>
      <c r="G31" s="436"/>
      <c r="H31" s="435"/>
      <c r="I31" s="436"/>
      <c r="J31" s="437"/>
      <c r="K31" s="435"/>
      <c r="L31" s="542">
        <v>0</v>
      </c>
      <c r="M31" s="546">
        <v>0</v>
      </c>
      <c r="N31" s="205">
        <f>+IF(('WBF5-S1'!$E$11+'WBF5-S1'!$E$12)&lt;=0,0,L31/('WBF5-S1'!$E$11+'WBF5-S1'!$E$12))</f>
        <v>0</v>
      </c>
      <c r="O31" s="205">
        <f>+IF('WBF5-S1'!$E$15&lt;=0,0,L31/'WBF5-S1'!$E$15)</f>
        <v>0</v>
      </c>
      <c r="P31" s="206">
        <f>+IF(WBF4!$O$41&lt;=0,0,L31/WBF4!$O$41)</f>
        <v>0</v>
      </c>
      <c r="Q31" s="546">
        <f t="shared" si="1"/>
        <v>0</v>
      </c>
    </row>
    <row r="32" spans="1:17" ht="12.75">
      <c r="A32" s="433" t="s">
        <v>0</v>
      </c>
      <c r="B32" s="434"/>
      <c r="C32" s="436"/>
      <c r="D32" s="435" t="s">
        <v>281</v>
      </c>
      <c r="E32" s="436"/>
      <c r="F32" s="436"/>
      <c r="G32" s="436"/>
      <c r="H32" s="435"/>
      <c r="I32" s="436"/>
      <c r="J32" s="437"/>
      <c r="K32" s="435"/>
      <c r="L32" s="542">
        <v>0</v>
      </c>
      <c r="M32" s="546">
        <v>0</v>
      </c>
      <c r="N32" s="205">
        <f>+IF(('WBF5-S1'!$E$11+'WBF5-S1'!$E$12)&lt;=0,0,L32/('WBF5-S1'!$E$11+'WBF5-S1'!$E$12))</f>
        <v>0</v>
      </c>
      <c r="O32" s="205">
        <f>+IF('WBF5-S1'!$E$15&lt;=0,0,L32/'WBF5-S1'!$E$15)</f>
        <v>0</v>
      </c>
      <c r="P32" s="206">
        <f>+IF(WBF4!$O$41&lt;=0,0,L32/WBF4!$O$41)</f>
        <v>0</v>
      </c>
      <c r="Q32" s="546">
        <f t="shared" si="1"/>
        <v>0</v>
      </c>
    </row>
    <row r="33" spans="1:17" ht="12.75">
      <c r="A33" s="433" t="s">
        <v>0</v>
      </c>
      <c r="B33" s="434"/>
      <c r="C33" s="436"/>
      <c r="D33" s="435" t="s">
        <v>282</v>
      </c>
      <c r="E33" s="436"/>
      <c r="F33" s="436"/>
      <c r="G33" s="436"/>
      <c r="H33" s="435"/>
      <c r="I33" s="436"/>
      <c r="J33" s="437"/>
      <c r="K33" s="435"/>
      <c r="L33" s="542">
        <v>0</v>
      </c>
      <c r="M33" s="546">
        <v>0</v>
      </c>
      <c r="N33" s="205">
        <f>+IF(('WBF5-S1'!$E$11+'WBF5-S1'!$E$12)&lt;=0,0,L33/('WBF5-S1'!$E$11+'WBF5-S1'!$E$12))</f>
        <v>0</v>
      </c>
      <c r="O33" s="205">
        <f>+IF('WBF5-S1'!$E$15&lt;=0,0,L33/'WBF5-S1'!$E$15)</f>
        <v>0</v>
      </c>
      <c r="P33" s="206">
        <f>+IF(WBF4!$O$41&lt;=0,0,L33/WBF4!$O$41)</f>
        <v>0</v>
      </c>
      <c r="Q33" s="546">
        <f t="shared" si="1"/>
        <v>0</v>
      </c>
    </row>
    <row r="34" spans="1:17" ht="12.75">
      <c r="A34" s="472" t="s">
        <v>0</v>
      </c>
      <c r="B34" s="473"/>
      <c r="C34" s="474"/>
      <c r="D34" s="446" t="s">
        <v>283</v>
      </c>
      <c r="E34" s="474"/>
      <c r="F34" s="475"/>
      <c r="G34" s="475"/>
      <c r="H34" s="446"/>
      <c r="I34" s="474"/>
      <c r="J34" s="476"/>
      <c r="K34" s="446"/>
      <c r="L34" s="629">
        <v>0</v>
      </c>
      <c r="M34" s="546">
        <v>0</v>
      </c>
      <c r="N34" s="205">
        <f>+IF(('WBF5-S1'!$E$11+'WBF5-S1'!$E$12)&lt;=0,0,L34/('WBF5-S1'!$E$11+'WBF5-S1'!$E$12))</f>
        <v>0</v>
      </c>
      <c r="O34" s="205">
        <f>+IF('WBF5-S1'!$E$15&lt;=0,0,L34/'WBF5-S1'!$E$15)</f>
        <v>0</v>
      </c>
      <c r="P34" s="206">
        <f>+IF(WBF4!$O$41&lt;=0,0,L34/WBF4!$O$41)</f>
        <v>0</v>
      </c>
      <c r="Q34" s="546">
        <f t="shared" si="1"/>
        <v>0</v>
      </c>
    </row>
    <row r="35" spans="13:17" ht="12.75" customHeight="1" thickBot="1">
      <c r="M35" s="552"/>
      <c r="N35" s="552"/>
      <c r="O35" s="552"/>
      <c r="P35" s="552"/>
      <c r="Q35" s="552"/>
    </row>
    <row r="36" spans="1:17" s="453" customFormat="1" ht="12.75">
      <c r="A36" s="448" t="s">
        <v>273</v>
      </c>
      <c r="B36" s="449"/>
      <c r="C36" s="477" t="s">
        <v>431</v>
      </c>
      <c r="D36" s="477"/>
      <c r="E36" s="477"/>
      <c r="F36" s="450"/>
      <c r="G36" s="450"/>
      <c r="H36" s="452"/>
      <c r="I36" s="452"/>
      <c r="J36" s="450"/>
      <c r="K36" s="608" t="s">
        <v>381</v>
      </c>
      <c r="L36" s="626">
        <f>ROUND(SUM(L27:L34),-2)</f>
        <v>0</v>
      </c>
      <c r="M36" s="551"/>
      <c r="N36" s="289"/>
      <c r="O36" s="289"/>
      <c r="P36" s="217"/>
      <c r="Q36" s="551"/>
    </row>
    <row r="37" spans="1:17" s="453" customFormat="1" ht="13.5" thickBot="1">
      <c r="A37" s="458"/>
      <c r="B37" s="478"/>
      <c r="C37" s="460" t="s">
        <v>284</v>
      </c>
      <c r="D37" s="460"/>
      <c r="E37" s="460"/>
      <c r="F37" s="461"/>
      <c r="G37" s="461"/>
      <c r="H37" s="593">
        <f>+'WBF5-S1'!F12</f>
        <v>0</v>
      </c>
      <c r="I37" s="479">
        <v>0</v>
      </c>
      <c r="J37" s="480" t="s">
        <v>105</v>
      </c>
      <c r="K37" s="611" t="s">
        <v>381</v>
      </c>
      <c r="L37" s="599">
        <f>L36-(L36*H37)</f>
        <v>0</v>
      </c>
      <c r="M37" s="546">
        <v>0</v>
      </c>
      <c r="N37" s="205">
        <f>+IF(('WBF5-S1'!$E$11+'WBF5-S1'!$E$12)&lt;=0,0,L37/('WBF5-S1'!$E$11+'WBF5-S1'!$E$12))</f>
        <v>0</v>
      </c>
      <c r="O37" s="205">
        <f>+IF('WBF5-S1'!$E$15&lt;=0,0,L37/'WBF5-S1'!$E$15)</f>
        <v>0</v>
      </c>
      <c r="P37" s="206">
        <f>+IF(WBF4!$O$41&lt;=0,0,L37/WBF4!$O$41)</f>
        <v>0</v>
      </c>
      <c r="Q37" s="546">
        <v>0</v>
      </c>
    </row>
    <row r="38" spans="1:17" s="489" customFormat="1" ht="13.5" customHeight="1" thickBot="1">
      <c r="A38" s="326"/>
      <c r="B38" s="326"/>
      <c r="C38" s="481"/>
      <c r="D38" s="326"/>
      <c r="E38" s="482"/>
      <c r="F38" s="326"/>
      <c r="G38" s="327"/>
      <c r="H38" s="483"/>
      <c r="I38" s="484"/>
      <c r="J38" s="326"/>
      <c r="K38" s="326"/>
      <c r="L38" s="482"/>
      <c r="M38" s="485"/>
      <c r="N38" s="486"/>
      <c r="O38" s="487"/>
      <c r="P38" s="488"/>
      <c r="Q38" s="487"/>
    </row>
    <row r="39" spans="1:17" s="489" customFormat="1" ht="21" customHeight="1" thickBot="1">
      <c r="A39" s="600" t="s">
        <v>285</v>
      </c>
      <c r="B39" s="601"/>
      <c r="C39" s="602"/>
      <c r="D39" s="602" t="s">
        <v>286</v>
      </c>
      <c r="E39" s="602"/>
      <c r="F39" s="602"/>
      <c r="G39" s="602"/>
      <c r="H39" s="602"/>
      <c r="I39" s="602"/>
      <c r="J39" s="602"/>
      <c r="K39" s="602"/>
      <c r="L39" s="603"/>
      <c r="M39" s="586" t="s">
        <v>160</v>
      </c>
      <c r="N39" s="586"/>
      <c r="O39" s="586"/>
      <c r="P39" s="587"/>
      <c r="Q39" s="590"/>
    </row>
    <row r="40" spans="1:17" s="489" customFormat="1" ht="15" customHeight="1">
      <c r="A40" s="416"/>
      <c r="B40" s="447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85"/>
      <c r="N40" s="486"/>
      <c r="O40" s="487"/>
      <c r="P40" s="488"/>
      <c r="Q40" s="487"/>
    </row>
    <row r="41" spans="1:29" s="418" customFormat="1" ht="12.75" customHeight="1">
      <c r="A41" s="418" t="s">
        <v>166</v>
      </c>
      <c r="D41" s="490"/>
      <c r="E41" s="491"/>
      <c r="F41" s="491"/>
      <c r="G41" s="492"/>
      <c r="H41" s="490" t="s">
        <v>168</v>
      </c>
      <c r="I41" s="491"/>
      <c r="J41" s="492"/>
      <c r="K41" s="848" t="s">
        <v>374</v>
      </c>
      <c r="L41" s="849"/>
      <c r="M41" s="362" t="s">
        <v>161</v>
      </c>
      <c r="N41" s="205" t="s">
        <v>375</v>
      </c>
      <c r="O41" s="205" t="s">
        <v>372</v>
      </c>
      <c r="P41" s="206" t="s">
        <v>162</v>
      </c>
      <c r="Q41" s="362" t="s">
        <v>244</v>
      </c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</row>
    <row r="42" spans="1:17" ht="12.75" customHeight="1">
      <c r="A42" s="494"/>
      <c r="B42" s="495"/>
      <c r="C42" s="496"/>
      <c r="D42" s="497" t="s">
        <v>287</v>
      </c>
      <c r="E42" s="498"/>
      <c r="F42" s="498"/>
      <c r="G42" s="499"/>
      <c r="H42" s="496"/>
      <c r="I42" s="498"/>
      <c r="J42" s="499"/>
      <c r="K42" s="496"/>
      <c r="L42" s="542">
        <v>0</v>
      </c>
      <c r="M42" s="546">
        <v>0</v>
      </c>
      <c r="N42" s="205">
        <f>+IF(('WBF5-S1'!$E$11+'WBF5-S1'!$E$12)&lt;=0,0,L42/('WBF5-S1'!$E$11+'WBF5-S1'!$E$12))</f>
        <v>0</v>
      </c>
      <c r="O42" s="205">
        <f>+IF('WBF5-S1'!$E$15&lt;=0,0,L42/'WBF5-S1'!$E$15)</f>
        <v>0</v>
      </c>
      <c r="P42" s="206">
        <f>+IF(WBF4!$O$41&lt;=0,0,L42/WBF4!$O$41)</f>
        <v>0</v>
      </c>
      <c r="Q42" s="546">
        <v>0</v>
      </c>
    </row>
    <row r="43" spans="1:17" ht="12.75">
      <c r="A43" s="500"/>
      <c r="B43" s="434"/>
      <c r="C43" s="435"/>
      <c r="D43" s="501" t="s">
        <v>288</v>
      </c>
      <c r="E43" s="436"/>
      <c r="F43" s="436"/>
      <c r="G43" s="437"/>
      <c r="H43" s="435"/>
      <c r="I43" s="436"/>
      <c r="J43" s="437"/>
      <c r="K43" s="435"/>
      <c r="L43" s="542">
        <v>0</v>
      </c>
      <c r="M43" s="546">
        <v>0</v>
      </c>
      <c r="N43" s="205">
        <f>+IF(('WBF5-S1'!$E$11+'WBF5-S1'!$E$12)&lt;=0,0,L43/('WBF5-S1'!$E$11+'WBF5-S1'!$E$12))</f>
        <v>0</v>
      </c>
      <c r="O43" s="205">
        <f>+IF('WBF5-S1'!$E$15&lt;=0,0,L43/'WBF5-S1'!$E$15)</f>
        <v>0</v>
      </c>
      <c r="P43" s="206">
        <f>+IF(WBF4!$O$41&lt;=0,0,L43/WBF4!$O$41)</f>
        <v>0</v>
      </c>
      <c r="Q43" s="546">
        <v>0</v>
      </c>
    </row>
    <row r="44" spans="1:17" ht="12.75">
      <c r="A44" s="500"/>
      <c r="B44" s="434"/>
      <c r="C44" s="435"/>
      <c r="D44" s="435" t="s">
        <v>289</v>
      </c>
      <c r="E44" s="436"/>
      <c r="F44" s="436"/>
      <c r="G44" s="437"/>
      <c r="H44" s="435"/>
      <c r="I44" s="436"/>
      <c r="J44" s="437"/>
      <c r="K44" s="435"/>
      <c r="L44" s="542">
        <v>0</v>
      </c>
      <c r="M44" s="546">
        <v>0</v>
      </c>
      <c r="N44" s="205">
        <f>+IF(('WBF5-S1'!$E$11+'WBF5-S1'!$E$12)&lt;=0,0,L44/('WBF5-S1'!$E$11+'WBF5-S1'!$E$12))</f>
        <v>0</v>
      </c>
      <c r="O44" s="205">
        <f>+IF('WBF5-S1'!$E$15&lt;=0,0,L44/'WBF5-S1'!$E$15)</f>
        <v>0</v>
      </c>
      <c r="P44" s="206">
        <f>+IF(WBF4!$O$41&lt;=0,0,L44/WBF4!$O$41)</f>
        <v>0</v>
      </c>
      <c r="Q44" s="546">
        <v>0</v>
      </c>
    </row>
    <row r="45" spans="1:17" ht="12.75">
      <c r="A45" s="500"/>
      <c r="B45" s="434"/>
      <c r="C45" s="435"/>
      <c r="D45" s="435" t="s">
        <v>290</v>
      </c>
      <c r="E45" s="436"/>
      <c r="F45" s="436"/>
      <c r="G45" s="437"/>
      <c r="H45" s="435"/>
      <c r="I45" s="436"/>
      <c r="J45" s="437"/>
      <c r="K45" s="435"/>
      <c r="L45" s="542">
        <v>0</v>
      </c>
      <c r="M45" s="546">
        <v>0</v>
      </c>
      <c r="N45" s="205">
        <f>+IF(('WBF5-S1'!$E$11+'WBF5-S1'!$E$12)&lt;=0,0,L45/('WBF5-S1'!$E$11+'WBF5-S1'!$E$12))</f>
        <v>0</v>
      </c>
      <c r="O45" s="205">
        <f>+IF('WBF5-S1'!$E$15&lt;=0,0,L45/'WBF5-S1'!$E$15)</f>
        <v>0</v>
      </c>
      <c r="P45" s="206">
        <f>+IF(WBF4!$O$41&lt;=0,0,L45/WBF4!$O$41)</f>
        <v>0</v>
      </c>
      <c r="Q45" s="546">
        <v>0</v>
      </c>
    </row>
    <row r="46" spans="1:17" ht="12.75">
      <c r="A46" s="500"/>
      <c r="B46" s="434"/>
      <c r="C46" s="435"/>
      <c r="D46" s="435" t="s">
        <v>291</v>
      </c>
      <c r="E46" s="436"/>
      <c r="F46" s="436"/>
      <c r="G46" s="437"/>
      <c r="H46" s="435"/>
      <c r="I46" s="436"/>
      <c r="J46" s="437"/>
      <c r="K46" s="435"/>
      <c r="L46" s="542">
        <v>0</v>
      </c>
      <c r="M46" s="546">
        <v>0</v>
      </c>
      <c r="N46" s="205">
        <f>+IF(('WBF5-S1'!$E$11+'WBF5-S1'!$E$12)&lt;=0,0,L46/('WBF5-S1'!$E$11+'WBF5-S1'!$E$12))</f>
        <v>0</v>
      </c>
      <c r="O46" s="205">
        <f>+IF('WBF5-S1'!$E$15&lt;=0,0,L46/'WBF5-S1'!$E$15)</f>
        <v>0</v>
      </c>
      <c r="P46" s="206">
        <f>+IF(WBF4!$O$41&lt;=0,0,L46/WBF4!$O$41)</f>
        <v>0</v>
      </c>
      <c r="Q46" s="546">
        <v>0</v>
      </c>
    </row>
    <row r="47" spans="1:17" ht="12.75">
      <c r="A47" s="500"/>
      <c r="B47" s="434"/>
      <c r="C47" s="435"/>
      <c r="D47" s="435" t="s">
        <v>292</v>
      </c>
      <c r="E47" s="436"/>
      <c r="F47" s="436"/>
      <c r="G47" s="437"/>
      <c r="H47" s="435"/>
      <c r="I47" s="436"/>
      <c r="J47" s="437"/>
      <c r="K47" s="435"/>
      <c r="L47" s="542">
        <v>0</v>
      </c>
      <c r="M47" s="546">
        <v>0</v>
      </c>
      <c r="N47" s="205">
        <f>+IF(('WBF5-S1'!$E$11+'WBF5-S1'!$E$12)&lt;=0,0,L47/('WBF5-S1'!$E$11+'WBF5-S1'!$E$12))</f>
        <v>0</v>
      </c>
      <c r="O47" s="205">
        <f>+IF('WBF5-S1'!$E$15&lt;=0,0,L47/'WBF5-S1'!$E$15)</f>
        <v>0</v>
      </c>
      <c r="P47" s="206">
        <f>+IF(WBF4!$O$41&lt;=0,0,L47/WBF4!$O$41)</f>
        <v>0</v>
      </c>
      <c r="Q47" s="546">
        <v>0</v>
      </c>
    </row>
    <row r="48" spans="1:17" ht="12.75">
      <c r="A48" s="502"/>
      <c r="B48" s="503"/>
      <c r="C48" s="504"/>
      <c r="D48" s="504" t="s">
        <v>293</v>
      </c>
      <c r="E48" s="505"/>
      <c r="F48" s="505"/>
      <c r="G48" s="506"/>
      <c r="H48" s="504"/>
      <c r="I48" s="436"/>
      <c r="J48" s="437"/>
      <c r="K48" s="435"/>
      <c r="L48" s="542">
        <v>0</v>
      </c>
      <c r="M48" s="546">
        <v>0</v>
      </c>
      <c r="N48" s="205">
        <f>+IF(('WBF5-S1'!$E$11+'WBF5-S1'!$E$12)&lt;=0,0,L48/('WBF5-S1'!$E$11+'WBF5-S1'!$E$12))</f>
        <v>0</v>
      </c>
      <c r="O48" s="205">
        <f>+IF('WBF5-S1'!$E$15&lt;=0,0,L48/'WBF5-S1'!$E$15)</f>
        <v>0</v>
      </c>
      <c r="P48" s="206">
        <f>+IF(WBF4!$O$41&lt;=0,0,L48/WBF4!$O$41)</f>
        <v>0</v>
      </c>
      <c r="Q48" s="546">
        <v>0</v>
      </c>
    </row>
    <row r="49" spans="1:17" ht="12.75">
      <c r="A49" s="502"/>
      <c r="B49" s="503"/>
      <c r="C49" s="504"/>
      <c r="D49" s="504" t="s">
        <v>294</v>
      </c>
      <c r="E49" s="505"/>
      <c r="F49" s="505"/>
      <c r="G49" s="506"/>
      <c r="H49" s="504"/>
      <c r="I49" s="436"/>
      <c r="J49" s="437"/>
      <c r="K49" s="435"/>
      <c r="L49" s="542">
        <v>0</v>
      </c>
      <c r="M49" s="546">
        <v>0</v>
      </c>
      <c r="N49" s="205">
        <f>+IF(('WBF5-S1'!$E$11+'WBF5-S1'!$E$12)&lt;=0,0,L49/('WBF5-S1'!$E$11+'WBF5-S1'!$E$12))</f>
        <v>0</v>
      </c>
      <c r="O49" s="205">
        <f>+IF('WBF5-S1'!$E$15&lt;=0,0,L49/'WBF5-S1'!$E$15)</f>
        <v>0</v>
      </c>
      <c r="P49" s="206">
        <f>+IF(WBF4!$O$41&lt;=0,0,L49/WBF4!$O$41)</f>
        <v>0</v>
      </c>
      <c r="Q49" s="546">
        <v>0</v>
      </c>
    </row>
    <row r="50" spans="1:17" ht="12.75" customHeight="1">
      <c r="A50" s="507"/>
      <c r="B50" s="508"/>
      <c r="C50" s="509"/>
      <c r="D50" s="510" t="s">
        <v>295</v>
      </c>
      <c r="E50" s="511"/>
      <c r="F50" s="511"/>
      <c r="G50" s="512"/>
      <c r="H50" s="509"/>
      <c r="I50" s="429"/>
      <c r="J50" s="430"/>
      <c r="K50" s="428"/>
      <c r="L50" s="547"/>
      <c r="M50" s="546">
        <v>0</v>
      </c>
      <c r="N50" s="205">
        <f>+IF(('WBF5-S1'!$E$11+'WBF5-S1'!$E$12)&lt;=0,0,L50/('WBF5-S1'!$E$11+'WBF5-S1'!$E$12))</f>
        <v>0</v>
      </c>
      <c r="O50" s="205">
        <f>+IF('WBF5-S1'!$E$15&lt;=0,0,L50/'WBF5-S1'!$E$15)</f>
        <v>0</v>
      </c>
      <c r="P50" s="206">
        <f>+IF(WBF4!$O$41&lt;=0,0,L50/WBF4!$O$41)</f>
        <v>0</v>
      </c>
      <c r="Q50" s="546">
        <v>0</v>
      </c>
    </row>
    <row r="51" spans="1:17" ht="12.75">
      <c r="A51" s="513"/>
      <c r="B51" s="514"/>
      <c r="C51" s="373"/>
      <c r="D51" s="515" t="s">
        <v>296</v>
      </c>
      <c r="E51" s="328"/>
      <c r="F51" s="328"/>
      <c r="G51" s="328"/>
      <c r="H51" s="516"/>
      <c r="I51" s="432"/>
      <c r="J51" s="432"/>
      <c r="K51" s="517"/>
      <c r="L51" s="548">
        <v>0</v>
      </c>
      <c r="M51" s="546">
        <v>0</v>
      </c>
      <c r="N51" s="205">
        <f>+IF(('WBF5-S1'!$E$11+'WBF5-S1'!$E$12)&lt;=0,0,L51/('WBF5-S1'!$E$11+'WBF5-S1'!$E$12))</f>
        <v>0</v>
      </c>
      <c r="O51" s="205">
        <f>+IF('WBF5-S1'!$E$15&lt;=0,0,L51/'WBF5-S1'!$E$15)</f>
        <v>0</v>
      </c>
      <c r="P51" s="206">
        <f>+IF(WBF4!$O$41&lt;=0,0,L51/WBF4!$O$41)</f>
        <v>0</v>
      </c>
      <c r="Q51" s="546">
        <v>0</v>
      </c>
    </row>
    <row r="52" spans="1:17" ht="12.75">
      <c r="A52" s="518"/>
      <c r="B52" s="519"/>
      <c r="C52" s="520"/>
      <c r="D52" s="520"/>
      <c r="E52" s="521"/>
      <c r="F52" s="521"/>
      <c r="G52" s="519"/>
      <c r="H52" s="504"/>
      <c r="I52" s="436"/>
      <c r="J52" s="437"/>
      <c r="K52" s="435"/>
      <c r="L52" s="542">
        <v>0</v>
      </c>
      <c r="M52" s="546">
        <v>0</v>
      </c>
      <c r="N52" s="205">
        <f>+IF(('WBF5-S1'!$E$11+'WBF5-S1'!$E$12)&lt;=0,0,L52/('WBF5-S1'!$E$11+'WBF5-S1'!$E$12))</f>
        <v>0</v>
      </c>
      <c r="O52" s="205">
        <f>+IF('WBF5-S1'!$E$15&lt;=0,0,L52/'WBF5-S1'!$E$15)</f>
        <v>0</v>
      </c>
      <c r="P52" s="206">
        <f>+IF(WBF4!$O$41&lt;=0,0,L52/WBF4!$O$41)</f>
        <v>0</v>
      </c>
      <c r="Q52" s="546">
        <v>0</v>
      </c>
    </row>
    <row r="53" spans="1:17" ht="12.75">
      <c r="A53" s="522"/>
      <c r="B53" s="385"/>
      <c r="C53" s="383"/>
      <c r="D53" s="383"/>
      <c r="E53" s="384"/>
      <c r="F53" s="384"/>
      <c r="G53" s="385"/>
      <c r="H53" s="523"/>
      <c r="I53" s="444"/>
      <c r="J53" s="445"/>
      <c r="K53" s="443"/>
      <c r="L53" s="549">
        <v>0</v>
      </c>
      <c r="M53" s="546">
        <v>0</v>
      </c>
      <c r="N53" s="205">
        <f>+IF(('WBF5-S1'!$E$11+'WBF5-S1'!$E$12)&lt;=0,0,L53/('WBF5-S1'!$E$11+'WBF5-S1'!$E$12))</f>
        <v>0</v>
      </c>
      <c r="O53" s="205">
        <f>+IF('WBF5-S1'!$E$15&lt;=0,0,L53/'WBF5-S1'!$E$15)</f>
        <v>0</v>
      </c>
      <c r="P53" s="206">
        <f>+IF(WBF4!$O$41&lt;=0,0,L53/WBF4!$O$41)</f>
        <v>0</v>
      </c>
      <c r="Q53" s="546">
        <v>0</v>
      </c>
    </row>
    <row r="54" spans="1:17" ht="13.5" thickBot="1">
      <c r="A54" s="524" t="s">
        <v>0</v>
      </c>
      <c r="B54" s="463"/>
      <c r="C54" s="432"/>
      <c r="D54" s="432"/>
      <c r="E54" s="432"/>
      <c r="F54" s="432"/>
      <c r="G54" s="432"/>
      <c r="H54" s="432"/>
      <c r="I54" s="432"/>
      <c r="J54" s="432"/>
      <c r="K54" s="432"/>
      <c r="L54" s="457"/>
      <c r="M54" s="205"/>
      <c r="N54" s="205">
        <f>+IF(('WBF5-S1'!$E$11+'WBF5-S1'!$E$12)&lt;=0,0,L54/('WBF5-S1'!$E$11+'WBF5-S1'!$E$12))</f>
        <v>0</v>
      </c>
      <c r="O54" s="205">
        <f>+IF('WBF5-S1'!$E$15&lt;=0,0,L54/'WBF5-S1'!$E$15)</f>
        <v>0</v>
      </c>
      <c r="P54" s="206">
        <f>+IF(WBF4!$O$41&lt;=0,0,L54/WBF4!$O$41)</f>
        <v>0</v>
      </c>
      <c r="Q54" s="546"/>
    </row>
    <row r="55" spans="1:17" ht="12.75">
      <c r="A55" s="448" t="s">
        <v>285</v>
      </c>
      <c r="B55" s="449"/>
      <c r="C55" s="450" t="s">
        <v>297</v>
      </c>
      <c r="D55" s="450"/>
      <c r="E55" s="450"/>
      <c r="F55" s="451"/>
      <c r="G55" s="452"/>
      <c r="H55" s="452"/>
      <c r="I55" s="452"/>
      <c r="J55" s="450"/>
      <c r="K55" s="608" t="s">
        <v>381</v>
      </c>
      <c r="L55" s="628">
        <f>ROUND(SUM(L42:L53),-2)</f>
        <v>0</v>
      </c>
      <c r="M55" s="205"/>
      <c r="N55" s="205">
        <f>+IF(('WBF5-S1'!$E$11+'WBF5-S1'!$E$12)&lt;=0,0,L55/('WBF5-S1'!$E$11+'WBF5-S1'!$E$12))</f>
        <v>0</v>
      </c>
      <c r="O55" s="205">
        <f>+IF('WBF5-S1'!$E$15&lt;=0,0,L55/'WBF5-S1'!$E$15)</f>
        <v>0</v>
      </c>
      <c r="P55" s="206">
        <f>+IF(WBF4!$O$41&lt;=0,0,L55/WBF4!$O$41)</f>
        <v>0</v>
      </c>
      <c r="Q55" s="546"/>
    </row>
    <row r="56" spans="1:17" ht="13.5" customHeight="1" thickBot="1">
      <c r="A56" s="458"/>
      <c r="B56" s="478"/>
      <c r="C56" s="525" t="s">
        <v>298</v>
      </c>
      <c r="D56" s="461"/>
      <c r="E56" s="461"/>
      <c r="F56" s="461"/>
      <c r="G56" s="526"/>
      <c r="H56" s="604">
        <f>+'WBF5-S1'!F12</f>
        <v>0</v>
      </c>
      <c r="I56" s="462"/>
      <c r="J56" s="461" t="s">
        <v>105</v>
      </c>
      <c r="K56" s="611" t="s">
        <v>381</v>
      </c>
      <c r="L56" s="605">
        <f>ROUND(L55-(L55*H56),-2)</f>
        <v>0</v>
      </c>
      <c r="M56" s="546">
        <v>0</v>
      </c>
      <c r="N56" s="205">
        <f>+IF(('WBF5-S1'!$E$11+'WBF5-S1'!$E$12)&lt;=0,0,L56/('WBF5-S1'!$E$11+'WBF5-S1'!$E$12))</f>
        <v>0</v>
      </c>
      <c r="O56" s="205">
        <f>+IF('WBF5-S1'!$E$15&lt;=0,0,L56/'WBF5-S1'!$E$15)</f>
        <v>0</v>
      </c>
      <c r="P56" s="206">
        <f>+IF(WBF4!$O$41&lt;=0,0,L56/WBF4!$O$41)</f>
        <v>0</v>
      </c>
      <c r="Q56" s="546">
        <v>0</v>
      </c>
    </row>
    <row r="57" spans="1:17" s="453" customFormat="1" ht="12.7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214"/>
      <c r="M57" s="527"/>
      <c r="N57" s="527"/>
      <c r="O57" s="527"/>
      <c r="P57" s="528"/>
      <c r="Q57" s="527"/>
    </row>
    <row r="58" spans="1:17" s="453" customFormat="1" ht="13.5" customHeight="1">
      <c r="A58" s="178"/>
      <c r="B58" s="178"/>
      <c r="C58" s="178"/>
      <c r="D58" s="529" t="s">
        <v>243</v>
      </c>
      <c r="E58" s="178"/>
      <c r="F58" s="178"/>
      <c r="G58" s="178"/>
      <c r="H58" s="178"/>
      <c r="I58" s="178"/>
      <c r="J58" s="178"/>
      <c r="K58" s="613" t="s">
        <v>381</v>
      </c>
      <c r="L58" s="550">
        <f>+L56+L37+L22</f>
        <v>0</v>
      </c>
      <c r="M58" s="527"/>
      <c r="N58" s="527"/>
      <c r="O58" s="527"/>
      <c r="P58" s="528"/>
      <c r="Q58" s="527"/>
    </row>
    <row r="59" spans="1:13" ht="4.5" customHeight="1">
      <c r="A59" s="432"/>
      <c r="B59" s="463"/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64"/>
    </row>
    <row r="60" spans="2:17" s="453" customFormat="1" ht="13.5" customHeight="1">
      <c r="B60" s="530"/>
      <c r="F60" s="531"/>
      <c r="G60" s="456"/>
      <c r="H60" s="457"/>
      <c r="I60" s="457"/>
      <c r="L60" s="532"/>
      <c r="M60" s="527"/>
      <c r="N60" s="527"/>
      <c r="O60" s="527"/>
      <c r="P60" s="528"/>
      <c r="Q60" s="527"/>
    </row>
    <row r="61" spans="1:13" ht="2.25" customHeight="1">
      <c r="A61" s="432"/>
      <c r="B61" s="463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64"/>
    </row>
    <row r="62" ht="9.75" customHeight="1">
      <c r="L62" s="406" t="s">
        <v>0</v>
      </c>
    </row>
    <row r="63" ht="7.5" customHeight="1">
      <c r="L63" s="406"/>
    </row>
  </sheetData>
  <sheetProtection sheet="1" objects="1" scenarios="1"/>
  <mergeCells count="1">
    <mergeCell ref="K41:L41"/>
  </mergeCells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r:id="rId2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5"/>
  <sheetViews>
    <sheetView showGridLines="0" showZeros="0" zoomScalePageLayoutView="0" workbookViewId="0" topLeftCell="A1">
      <selection activeCell="A2" sqref="A2"/>
    </sheetView>
  </sheetViews>
  <sheetFormatPr defaultColWidth="11.421875" defaultRowHeight="12.75"/>
  <cols>
    <col min="1" max="1" width="2.421875" style="263" customWidth="1"/>
    <col min="2" max="2" width="3.28125" style="264" customWidth="1"/>
    <col min="3" max="3" width="7.421875" style="263" customWidth="1"/>
    <col min="4" max="5" width="2.8515625" style="263" customWidth="1"/>
    <col min="6" max="6" width="5.7109375" style="263" customWidth="1"/>
    <col min="7" max="7" width="2.140625" style="263" customWidth="1"/>
    <col min="8" max="9" width="4.421875" style="263" customWidth="1"/>
    <col min="10" max="10" width="1.7109375" style="263" customWidth="1"/>
    <col min="11" max="11" width="3.7109375" style="263" customWidth="1"/>
    <col min="12" max="12" width="4.140625" style="263" customWidth="1"/>
    <col min="13" max="13" width="7.140625" style="263" customWidth="1"/>
    <col min="14" max="14" width="7.421875" style="263" customWidth="1"/>
    <col min="15" max="15" width="3.28125" style="263" customWidth="1"/>
    <col min="16" max="16" width="6.421875" style="263" customWidth="1"/>
    <col min="17" max="17" width="3.8515625" style="263" customWidth="1"/>
    <col min="18" max="18" width="3.421875" style="263" customWidth="1"/>
    <col min="19" max="19" width="4.140625" style="263" customWidth="1"/>
    <col min="20" max="20" width="2.421875" style="263" customWidth="1"/>
    <col min="21" max="21" width="17.140625" style="263" customWidth="1"/>
    <col min="22" max="22" width="18.140625" style="265" customWidth="1"/>
    <col min="23" max="23" width="11.421875" style="265" customWidth="1"/>
    <col min="24" max="24" width="14.140625" style="265" customWidth="1"/>
    <col min="25" max="25" width="11.421875" style="266" customWidth="1"/>
    <col min="26" max="26" width="18.00390625" style="265" customWidth="1"/>
    <col min="27" max="16384" width="11.421875" style="263" customWidth="1"/>
  </cols>
  <sheetData>
    <row r="1" ht="13.5" thickBot="1"/>
    <row r="2" spans="1:26" ht="18" thickBot="1">
      <c r="A2" s="267"/>
      <c r="B2" s="268"/>
      <c r="C2" s="269" t="s">
        <v>243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613" t="s">
        <v>381</v>
      </c>
      <c r="U2" s="553">
        <f>+'WBF5-S2'!L58</f>
        <v>0</v>
      </c>
      <c r="V2" s="586" t="s">
        <v>160</v>
      </c>
      <c r="W2" s="586"/>
      <c r="X2" s="586"/>
      <c r="Y2" s="587"/>
      <c r="Z2" s="590"/>
    </row>
    <row r="3" spans="1:21" ht="12.75">
      <c r="A3" s="270"/>
      <c r="B3" s="271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22:26" ht="12.75">
      <c r="V4" s="362" t="s">
        <v>161</v>
      </c>
      <c r="W4" s="205" t="s">
        <v>375</v>
      </c>
      <c r="X4" s="205" t="s">
        <v>372</v>
      </c>
      <c r="Y4" s="206" t="s">
        <v>162</v>
      </c>
      <c r="Z4" s="362" t="s">
        <v>244</v>
      </c>
    </row>
    <row r="5" spans="1:26" s="276" customFormat="1" ht="12.75">
      <c r="A5" s="178"/>
      <c r="B5" s="272" t="s">
        <v>299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9" t="s">
        <v>300</v>
      </c>
      <c r="N5" s="269"/>
      <c r="O5" s="273"/>
      <c r="P5" s="274"/>
      <c r="Q5" s="274"/>
      <c r="R5" s="275"/>
      <c r="S5" s="275"/>
      <c r="T5" s="613" t="s">
        <v>381</v>
      </c>
      <c r="U5" s="554">
        <v>0</v>
      </c>
      <c r="V5" s="546">
        <v>0</v>
      </c>
      <c r="W5" s="205">
        <f>+IF(('WBF5-S1'!$E$11+'WBF5-S1'!$E$12)&lt;=0,0,U5/('WBF5-S1'!$E$11+'WBF5-S1'!$E$12))</f>
        <v>0</v>
      </c>
      <c r="X5" s="205">
        <f>+IF('WBF5-S1'!$E$15&lt;=0,0,U5/'WBF5-S1'!$E$15)</f>
        <v>0</v>
      </c>
      <c r="Y5" s="206">
        <f>+IF(WBF4!$O$41&lt;=0,0,U6/WBF4!$O$41)</f>
        <v>0</v>
      </c>
      <c r="Z5" s="546">
        <f>+V5-U5</f>
        <v>0</v>
      </c>
    </row>
    <row r="6" spans="1:26" s="276" customFormat="1" ht="12.75">
      <c r="A6" s="178"/>
      <c r="B6" s="268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9"/>
      <c r="N6" s="269"/>
      <c r="O6" s="273"/>
      <c r="P6" s="274"/>
      <c r="Q6" s="274"/>
      <c r="R6" s="275"/>
      <c r="S6" s="275"/>
      <c r="T6" s="267"/>
      <c r="U6" s="267"/>
      <c r="V6" s="277"/>
      <c r="W6" s="277"/>
      <c r="X6" s="277"/>
      <c r="Y6" s="278"/>
      <c r="Z6" s="277"/>
    </row>
    <row r="7" spans="1:26" ht="12.75">
      <c r="A7" s="272" t="s">
        <v>301</v>
      </c>
      <c r="B7" s="17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614" t="s">
        <v>381</v>
      </c>
      <c r="U7" s="555">
        <f>+'WBF5-S2'!L22+'WBF5-S2'!L37+'WBF5-S2'!L56+U5</f>
        <v>0</v>
      </c>
      <c r="V7" s="546">
        <v>0</v>
      </c>
      <c r="W7" s="205">
        <f>+IF(('WBF5-S1'!$E$11+'WBF5-S1'!$E$12)&lt;=0,0,U7/('WBF5-S1'!$E$11+'WBF5-S1'!$E$12))</f>
        <v>0</v>
      </c>
      <c r="X7" s="205">
        <f>+IF('WBF5-S1'!$E$15&lt;=0,0,U7/'WBF5-S1'!$E$15)</f>
        <v>0</v>
      </c>
      <c r="Y7" s="206">
        <f>+IF(WBF4!$O$41&lt;=0,0,U7/WBF4!$O$41)</f>
        <v>0</v>
      </c>
      <c r="Z7" s="546">
        <f>+V7-U7</f>
        <v>0</v>
      </c>
    </row>
    <row r="8" spans="2:21" ht="12.75"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2:21" ht="3" customHeight="1">
      <c r="B9" s="268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9"/>
      <c r="N9" s="279"/>
      <c r="O9" s="273"/>
      <c r="P9" s="274"/>
      <c r="Q9" s="274"/>
      <c r="R9" s="275"/>
      <c r="S9" s="275"/>
      <c r="T9" s="267"/>
      <c r="U9" s="178"/>
    </row>
    <row r="10" spans="2:21" ht="12.75">
      <c r="B10" s="268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</row>
    <row r="11" spans="1:21" ht="12.75" customHeight="1">
      <c r="A11" s="267"/>
      <c r="B11" s="268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 t="s">
        <v>0</v>
      </c>
      <c r="Q11" s="267"/>
      <c r="R11" s="267"/>
      <c r="S11" s="267"/>
      <c r="T11" s="267"/>
      <c r="U11" s="267"/>
    </row>
    <row r="12" spans="1:13" ht="12.75">
      <c r="A12" s="280" t="s">
        <v>302</v>
      </c>
      <c r="B12" s="281" t="s">
        <v>303</v>
      </c>
      <c r="J12" s="267"/>
      <c r="K12" s="282"/>
      <c r="L12" s="267"/>
      <c r="M12" s="267"/>
    </row>
    <row r="13" spans="2:26" ht="12.75">
      <c r="B13" s="264" t="s">
        <v>304</v>
      </c>
      <c r="C13" s="283">
        <f>+IF(WBF4!O41&lt;=0,0,U13/WBF4!O41)</f>
        <v>0</v>
      </c>
      <c r="D13" s="284" t="s">
        <v>105</v>
      </c>
      <c r="E13" s="263" t="s">
        <v>305</v>
      </c>
      <c r="T13" s="615" t="s">
        <v>381</v>
      </c>
      <c r="U13" s="550">
        <f>+'WBF5-S4'!N31</f>
        <v>0</v>
      </c>
      <c r="V13" s="546">
        <v>0</v>
      </c>
      <c r="W13" s="205">
        <f>+IF(('WBF5-S1'!$E$11+'WBF5-S1'!$E$12)&lt;=0,0,U13/('WBF5-S1'!$E$11+'WBF5-S1'!$E$12))</f>
        <v>0</v>
      </c>
      <c r="X13" s="205">
        <f>+IF('WBF5-S1'!$E$15&lt;=0,0,U13/'WBF5-S1'!$E$15)</f>
        <v>0</v>
      </c>
      <c r="Y13" s="206">
        <f>+IF(WBF4!$O$41&lt;=0,0,U13/WBF4!$O$41)</f>
        <v>0</v>
      </c>
      <c r="Z13" s="546">
        <f>+V13-U13</f>
        <v>0</v>
      </c>
    </row>
    <row r="15" spans="6:21" ht="12.75" customHeight="1">
      <c r="F15" s="285"/>
      <c r="U15" s="267"/>
    </row>
    <row r="16" spans="1:26" ht="12.75">
      <c r="A16" s="281" t="s">
        <v>306</v>
      </c>
      <c r="B16" s="276" t="s">
        <v>307</v>
      </c>
      <c r="C16" s="178"/>
      <c r="L16" s="263" t="s">
        <v>304</v>
      </c>
      <c r="M16" s="283">
        <f>+IF(WBF4!O34&lt;=0,0,U16/WBF4!O34)</f>
        <v>0</v>
      </c>
      <c r="N16" s="267" t="s">
        <v>308</v>
      </c>
      <c r="T16" s="615" t="s">
        <v>381</v>
      </c>
      <c r="U16" s="553">
        <v>0</v>
      </c>
      <c r="V16" s="546">
        <v>0</v>
      </c>
      <c r="W16" s="205">
        <f>+IF(('WBF5-S1'!$E$11+'WBF5-S1'!$E$12)&lt;=0,0,U16/('WBF5-S1'!$E$11+'WBF5-S1'!$E$12))</f>
        <v>0</v>
      </c>
      <c r="X16" s="205">
        <f>+IF('WBF5-S1'!$E$15&lt;=0,0,U16/'WBF5-S1'!$E$15)</f>
        <v>0</v>
      </c>
      <c r="Y16" s="206">
        <f>+IF(WBF4!$O$41&lt;=0,0,U16/WBF4!$O$41)</f>
        <v>0</v>
      </c>
      <c r="Z16" s="546">
        <f>+V16-U16</f>
        <v>0</v>
      </c>
    </row>
    <row r="17" spans="1:21" ht="12.75">
      <c r="A17" s="281"/>
      <c r="B17" s="286"/>
      <c r="C17" s="178"/>
      <c r="L17" s="287"/>
      <c r="N17" s="218"/>
      <c r="T17" s="178"/>
      <c r="U17" s="178"/>
    </row>
    <row r="18" spans="12:21" ht="12.75">
      <c r="L18" s="178"/>
      <c r="M18" s="178"/>
      <c r="N18" s="178"/>
      <c r="O18" s="178"/>
      <c r="P18" s="178"/>
      <c r="T18" s="178"/>
      <c r="U18" s="178"/>
    </row>
    <row r="19" spans="1:26" ht="15">
      <c r="A19" s="281" t="s">
        <v>309</v>
      </c>
      <c r="B19" s="276" t="s">
        <v>310</v>
      </c>
      <c r="C19" s="178"/>
      <c r="P19" s="288"/>
      <c r="Q19" s="288"/>
      <c r="R19" s="288"/>
      <c r="S19" s="288"/>
      <c r="T19" s="613" t="s">
        <v>381</v>
      </c>
      <c r="U19" s="553">
        <v>0</v>
      </c>
      <c r="V19" s="546">
        <v>0</v>
      </c>
      <c r="W19" s="205">
        <f>+IF(('WBF5-S1'!$E$11+'WBF5-S1'!$E$12)&lt;=0,0,U19/('WBF5-S1'!$E$11+'WBF5-S1'!$E$12))</f>
        <v>0</v>
      </c>
      <c r="X19" s="205">
        <f>+IF('WBF5-S1'!$E$15&lt;=0,0,U19/'WBF5-S1'!$E$15)</f>
        <v>0</v>
      </c>
      <c r="Y19" s="206">
        <f>+IF(WBF4!$O$41&lt;=0,0,U19/WBF4!$O$41)</f>
        <v>0</v>
      </c>
      <c r="Z19" s="546">
        <f>+V19-U19</f>
        <v>0</v>
      </c>
    </row>
    <row r="20" spans="2:22" ht="12.75" customHeight="1">
      <c r="B20" s="268"/>
      <c r="C20" s="267"/>
      <c r="D20" s="267"/>
      <c r="E20" s="267"/>
      <c r="F20" s="267"/>
      <c r="G20" s="218"/>
      <c r="H20" s="218"/>
      <c r="I20" s="218"/>
      <c r="J20" s="218"/>
      <c r="K20" s="267"/>
      <c r="L20" s="267"/>
      <c r="M20" s="267"/>
      <c r="N20" s="267"/>
      <c r="O20" s="267"/>
      <c r="P20" s="288"/>
      <c r="Q20" s="288"/>
      <c r="R20" s="288"/>
      <c r="S20" s="288"/>
      <c r="T20" s="267"/>
      <c r="U20" s="267"/>
      <c r="V20" s="289"/>
    </row>
    <row r="21" spans="2:26" ht="12.75">
      <c r="B21" s="272" t="s">
        <v>311</v>
      </c>
      <c r="C21" s="267"/>
      <c r="D21" s="267"/>
      <c r="E21" s="267"/>
      <c r="F21" s="267"/>
      <c r="G21" s="218"/>
      <c r="H21" s="218"/>
      <c r="I21" s="218"/>
      <c r="J21" s="218"/>
      <c r="K21" s="267"/>
      <c r="L21" s="267"/>
      <c r="M21" s="269" t="s">
        <v>312</v>
      </c>
      <c r="N21" s="267"/>
      <c r="O21" s="267"/>
      <c r="P21" s="288"/>
      <c r="Q21" s="288"/>
      <c r="R21" s="288"/>
      <c r="S21" s="288"/>
      <c r="T21" s="613" t="s">
        <v>381</v>
      </c>
      <c r="U21" s="553">
        <v>0</v>
      </c>
      <c r="V21" s="546">
        <v>0</v>
      </c>
      <c r="W21" s="205">
        <f>+IF(('WBF5-S1'!$E$11+'WBF5-S1'!$E$12)&lt;=0,0,U21/('WBF5-S1'!$E$11+'WBF5-S1'!$E$12))</f>
        <v>0</v>
      </c>
      <c r="X21" s="205">
        <f>+IF('WBF5-S1'!$E$15&lt;=0,0,U21/'WBF5-S1'!$E$15)</f>
        <v>0</v>
      </c>
      <c r="Y21" s="206">
        <f>+IF(WBF4!$O$41&lt;=0,0,U21/WBF4!$O$41)</f>
        <v>0</v>
      </c>
      <c r="Z21" s="546">
        <f>+V21-U21</f>
        <v>0</v>
      </c>
    </row>
    <row r="22" spans="2:22" ht="12.75">
      <c r="B22" s="268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18"/>
      <c r="V22" s="289"/>
    </row>
    <row r="23" spans="2:22" ht="12.75">
      <c r="B23" s="268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18"/>
      <c r="V23" s="289"/>
    </row>
    <row r="24" spans="1:21" ht="3" customHeight="1">
      <c r="A24" s="290"/>
      <c r="B24" s="291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3"/>
    </row>
    <row r="25" spans="1:26" s="269" customFormat="1" ht="12.75" customHeight="1">
      <c r="A25" s="294"/>
      <c r="B25" s="269" t="s">
        <v>313</v>
      </c>
      <c r="K25" s="295"/>
      <c r="L25" s="295"/>
      <c r="M25" s="218"/>
      <c r="N25" s="218"/>
      <c r="O25" s="218"/>
      <c r="P25" s="218"/>
      <c r="Q25" s="218"/>
      <c r="U25" s="296"/>
      <c r="V25" s="297"/>
      <c r="W25" s="297"/>
      <c r="X25" s="297"/>
      <c r="Y25" s="298"/>
      <c r="Z25" s="297"/>
    </row>
    <row r="26" spans="1:26" s="269" customFormat="1" ht="12.75" customHeight="1">
      <c r="A26" s="299"/>
      <c r="B26" s="269" t="s">
        <v>314</v>
      </c>
      <c r="C26" s="300"/>
      <c r="D26" s="300"/>
      <c r="E26" s="300"/>
      <c r="M26" s="295"/>
      <c r="T26" s="614" t="s">
        <v>381</v>
      </c>
      <c r="U26" s="556">
        <f>SUM(U7:U21)</f>
        <v>0</v>
      </c>
      <c r="V26" s="546">
        <v>0</v>
      </c>
      <c r="W26" s="205">
        <f>+IF(('WBF5-S1'!$E$11+'WBF5-S1'!$E$12)&lt;=0,0,U26/('WBF5-S1'!$E$11+'WBF5-S1'!$E$12))</f>
        <v>0</v>
      </c>
      <c r="X26" s="205">
        <f>+IF('WBF5-S1'!$E$15&lt;=0,0,U26/'WBF5-S1'!$E$15)</f>
        <v>0</v>
      </c>
      <c r="Y26" s="206">
        <f>+IF(WBF4!$O$41&lt;=0,0,U26/WBF4!$O$41)</f>
        <v>0</v>
      </c>
      <c r="Z26" s="546">
        <f>+V26-U26</f>
        <v>0</v>
      </c>
    </row>
    <row r="27" spans="1:26" s="267" customFormat="1" ht="3" customHeight="1" thickBot="1">
      <c r="A27" s="301"/>
      <c r="B27" s="268"/>
      <c r="U27" s="302"/>
      <c r="V27" s="289"/>
      <c r="W27" s="289"/>
      <c r="X27" s="289"/>
      <c r="Y27" s="217"/>
      <c r="Z27" s="289"/>
    </row>
    <row r="28" spans="1:26" s="267" customFormat="1" ht="3" customHeight="1">
      <c r="A28" s="303"/>
      <c r="B28" s="271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41"/>
      <c r="V28" s="289"/>
      <c r="W28" s="289"/>
      <c r="X28" s="289"/>
      <c r="Y28" s="217"/>
      <c r="Z28" s="289"/>
    </row>
    <row r="29" spans="2:26" s="267" customFormat="1" ht="17.25" customHeight="1">
      <c r="B29" s="268"/>
      <c r="V29" s="289"/>
      <c r="W29" s="289"/>
      <c r="X29" s="289"/>
      <c r="Y29" s="217"/>
      <c r="Z29" s="289"/>
    </row>
    <row r="30" ht="12.75">
      <c r="B30" s="281" t="s">
        <v>315</v>
      </c>
    </row>
    <row r="31" spans="2:26" s="267" customFormat="1" ht="12.75">
      <c r="B31" s="268"/>
      <c r="I31" s="218"/>
      <c r="J31" s="218"/>
      <c r="K31" s="218"/>
      <c r="L31" s="218"/>
      <c r="M31" s="218"/>
      <c r="U31" s="218"/>
      <c r="V31" s="289"/>
      <c r="W31" s="289"/>
      <c r="X31" s="289"/>
      <c r="Y31" s="217"/>
      <c r="Z31" s="289"/>
    </row>
    <row r="32" spans="2:26" s="267" customFormat="1" ht="12.75">
      <c r="B32" s="268" t="s">
        <v>460</v>
      </c>
      <c r="O32" s="616" t="s">
        <v>381</v>
      </c>
      <c r="P32" s="323">
        <f>+WBF4!O41</f>
        <v>0</v>
      </c>
      <c r="Q32" s="305"/>
      <c r="R32" s="305"/>
      <c r="V32" s="289"/>
      <c r="W32" s="289"/>
      <c r="X32" s="289"/>
      <c r="Y32" s="217"/>
      <c r="Z32" s="289"/>
    </row>
    <row r="33" spans="2:26" s="267" customFormat="1" ht="12.75">
      <c r="B33" s="272"/>
      <c r="V33" s="289"/>
      <c r="W33" s="289"/>
      <c r="X33" s="289"/>
      <c r="Y33" s="217"/>
      <c r="Z33" s="289"/>
    </row>
    <row r="34" spans="2:26" s="267" customFormat="1" ht="12.75">
      <c r="B34" s="268" t="s">
        <v>316</v>
      </c>
      <c r="E34" s="322">
        <f>+IF(M34=0,0,M34/P32)</f>
        <v>0</v>
      </c>
      <c r="F34" s="305"/>
      <c r="G34" s="218" t="s">
        <v>105</v>
      </c>
      <c r="H34" s="218"/>
      <c r="I34" s="218"/>
      <c r="J34" s="218"/>
      <c r="K34" s="218"/>
      <c r="L34" s="617" t="s">
        <v>381</v>
      </c>
      <c r="M34" s="559">
        <f>IF(P32&lt;U26,0,U26-P32)</f>
        <v>0</v>
      </c>
      <c r="N34" s="307"/>
      <c r="O34" s="308"/>
      <c r="U34" s="218"/>
      <c r="V34" s="289"/>
      <c r="W34" s="289"/>
      <c r="X34" s="289"/>
      <c r="Y34" s="217"/>
      <c r="Z34" s="289"/>
    </row>
    <row r="35" spans="2:26" s="267" customFormat="1" ht="12.75">
      <c r="B35" s="268"/>
      <c r="V35" s="289"/>
      <c r="W35" s="289"/>
      <c r="X35" s="289"/>
      <c r="Y35" s="217"/>
      <c r="Z35" s="289"/>
    </row>
    <row r="36" spans="2:26" s="267" customFormat="1" ht="12.75">
      <c r="B36" s="309" t="s">
        <v>317</v>
      </c>
      <c r="E36" s="322">
        <f>IF(M36&lt;=0,0,M36/P32)</f>
        <v>0</v>
      </c>
      <c r="F36" s="306"/>
      <c r="G36" s="267" t="s">
        <v>105</v>
      </c>
      <c r="L36" s="613" t="s">
        <v>381</v>
      </c>
      <c r="M36" s="559">
        <f>IF(U26&lt;P32,0,U26-P32)</f>
        <v>0</v>
      </c>
      <c r="N36" s="307"/>
      <c r="O36" s="308"/>
      <c r="V36" s="289"/>
      <c r="W36" s="289"/>
      <c r="X36" s="289"/>
      <c r="Y36" s="217"/>
      <c r="Z36" s="289"/>
    </row>
    <row r="37" spans="2:26" s="267" customFormat="1" ht="12.75">
      <c r="B37" s="309"/>
      <c r="V37" s="289"/>
      <c r="W37" s="289"/>
      <c r="X37" s="289"/>
      <c r="Y37" s="217"/>
      <c r="Z37" s="289"/>
    </row>
    <row r="38" spans="2:26" s="267" customFormat="1" ht="12.75">
      <c r="B38" s="309" t="s">
        <v>318</v>
      </c>
      <c r="M38" s="559">
        <f>+IF(U26&lt;=0,0,U26/'WBF5-S1'!E14)</f>
        <v>0</v>
      </c>
      <c r="N38" s="307"/>
      <c r="O38" s="307"/>
      <c r="V38" s="289"/>
      <c r="W38" s="289"/>
      <c r="X38" s="289"/>
      <c r="Y38" s="217"/>
      <c r="Z38" s="289"/>
    </row>
    <row r="39" spans="2:26" s="267" customFormat="1" ht="12.75">
      <c r="B39" s="268"/>
      <c r="G39" s="218"/>
      <c r="H39" s="218"/>
      <c r="I39" s="218"/>
      <c r="J39" s="218"/>
      <c r="K39" s="218"/>
      <c r="L39" s="218"/>
      <c r="M39" s="218"/>
      <c r="U39" s="218"/>
      <c r="V39" s="289"/>
      <c r="W39" s="289"/>
      <c r="X39" s="289"/>
      <c r="Y39" s="217"/>
      <c r="Z39" s="289"/>
    </row>
    <row r="41" spans="1:26" s="269" customFormat="1" ht="12.75">
      <c r="A41" s="269" t="s">
        <v>319</v>
      </c>
      <c r="B41" s="272" t="s">
        <v>320</v>
      </c>
      <c r="K41" s="295"/>
      <c r="L41" s="295"/>
      <c r="M41" s="218"/>
      <c r="N41" s="218"/>
      <c r="O41" s="218"/>
      <c r="P41" s="218"/>
      <c r="Q41" s="218"/>
      <c r="T41" s="618" t="s">
        <v>381</v>
      </c>
      <c r="U41" s="557">
        <f>+WBF4!O57</f>
        <v>0</v>
      </c>
      <c r="V41" s="546">
        <v>0</v>
      </c>
      <c r="W41" s="205">
        <f>+IF(('WBF5-S1'!$E$11+'WBF5-S1'!$E$12)&lt;=0,0,U41/('WBF5-S1'!$E$11+'WBF5-S1'!$E$12))</f>
        <v>0</v>
      </c>
      <c r="X41" s="205">
        <f>+IF('WBF5-S1'!$E$15&lt;=0,0,U41/'WBF5-S1'!$E$15)</f>
        <v>0</v>
      </c>
      <c r="Y41" s="206">
        <f>+IF(WBF4!$O$41&lt;=0,0,U41/WBF4!$O$41)</f>
        <v>0</v>
      </c>
      <c r="Z41" s="546">
        <f>+V41-U41</f>
        <v>0</v>
      </c>
    </row>
    <row r="42" spans="2:26" s="267" customFormat="1" ht="3" customHeight="1" thickBot="1">
      <c r="B42" s="268"/>
      <c r="N42" s="178"/>
      <c r="O42" s="178"/>
      <c r="U42" s="302"/>
      <c r="V42" s="289"/>
      <c r="W42" s="289"/>
      <c r="X42" s="289"/>
      <c r="Y42" s="217"/>
      <c r="Z42" s="289"/>
    </row>
    <row r="43" spans="1:26" s="267" customFormat="1" ht="17.25" customHeight="1">
      <c r="A43" s="275"/>
      <c r="B43" s="178"/>
      <c r="N43" s="178"/>
      <c r="O43" s="310" t="s">
        <v>321</v>
      </c>
      <c r="P43" s="178"/>
      <c r="R43" s="178"/>
      <c r="S43" s="178"/>
      <c r="V43" s="289"/>
      <c r="W43" s="289"/>
      <c r="X43" s="289"/>
      <c r="Y43" s="217"/>
      <c r="Z43" s="289"/>
    </row>
    <row r="44" spans="2:26" s="267" customFormat="1" ht="12.75">
      <c r="B44" s="268" t="s">
        <v>322</v>
      </c>
      <c r="N44" s="304"/>
      <c r="O44" s="560">
        <v>0</v>
      </c>
      <c r="P44" s="305"/>
      <c r="T44" s="304"/>
      <c r="U44" s="218" t="s">
        <v>0</v>
      </c>
      <c r="V44" s="297"/>
      <c r="W44" s="289"/>
      <c r="X44" s="289"/>
      <c r="Y44" s="217"/>
      <c r="Z44" s="289"/>
    </row>
    <row r="45" spans="2:26" s="267" customFormat="1" ht="12.75">
      <c r="B45" s="268"/>
      <c r="C45" s="267" t="s">
        <v>323</v>
      </c>
      <c r="O45" s="561"/>
      <c r="T45" s="304"/>
      <c r="U45" s="218"/>
      <c r="V45" s="297"/>
      <c r="W45" s="289"/>
      <c r="X45" s="289"/>
      <c r="Y45" s="217"/>
      <c r="Z45" s="289"/>
    </row>
    <row r="46" spans="2:26" s="267" customFormat="1" ht="12.75">
      <c r="B46" s="268"/>
      <c r="C46" s="267" t="s">
        <v>324</v>
      </c>
      <c r="N46" s="304"/>
      <c r="O46" s="560">
        <v>0</v>
      </c>
      <c r="P46" s="305"/>
      <c r="T46" s="304"/>
      <c r="U46" s="218"/>
      <c r="V46" s="297"/>
      <c r="W46" s="289"/>
      <c r="X46" s="289"/>
      <c r="Y46" s="217"/>
      <c r="Z46" s="289"/>
    </row>
    <row r="47" spans="2:26" s="267" customFormat="1" ht="12.75">
      <c r="B47" s="268"/>
      <c r="C47" s="267" t="s">
        <v>325</v>
      </c>
      <c r="O47" s="561"/>
      <c r="T47" s="304"/>
      <c r="U47" s="218"/>
      <c r="V47" s="289"/>
      <c r="W47" s="289"/>
      <c r="X47" s="289"/>
      <c r="Y47" s="217"/>
      <c r="Z47" s="289"/>
    </row>
    <row r="48" spans="2:26" s="267" customFormat="1" ht="12.75">
      <c r="B48" s="268"/>
      <c r="C48" s="267" t="s">
        <v>326</v>
      </c>
      <c r="N48" s="304"/>
      <c r="O48" s="850">
        <v>0</v>
      </c>
      <c r="P48" s="850"/>
      <c r="Q48" s="288"/>
      <c r="R48" s="288"/>
      <c r="S48" s="288"/>
      <c r="T48" s="178"/>
      <c r="U48" s="269"/>
      <c r="V48" s="289"/>
      <c r="W48" s="289"/>
      <c r="X48" s="289"/>
      <c r="Y48" s="217"/>
      <c r="Z48" s="289"/>
    </row>
    <row r="49" spans="2:26" s="267" customFormat="1" ht="14.25" customHeight="1">
      <c r="B49" s="268"/>
      <c r="L49" s="269" t="s">
        <v>0</v>
      </c>
      <c r="P49" s="288"/>
      <c r="Q49" s="288"/>
      <c r="R49" s="288"/>
      <c r="S49" s="288"/>
      <c r="T49" s="616" t="s">
        <v>381</v>
      </c>
      <c r="U49" s="553">
        <v>0</v>
      </c>
      <c r="V49" s="546">
        <v>0</v>
      </c>
      <c r="W49" s="205">
        <f>+IF(('WBF5-S1'!$E$11+'WBF5-S1'!$E$12)&lt;=0,0,U49/('WBF5-S1'!$E$11+'WBF5-S1'!$E$12))</f>
        <v>0</v>
      </c>
      <c r="X49" s="205">
        <f>+IF('WBF5-S1'!$E$15&lt;=0,0,U49/'WBF5-S1'!$E$15)</f>
        <v>0</v>
      </c>
      <c r="Y49" s="206">
        <f>+IF(WBF4!$O$41&lt;=0,0,U49/WBF4!$O$41)</f>
        <v>0</v>
      </c>
      <c r="Z49" s="546">
        <f>+V49-U49</f>
        <v>0</v>
      </c>
    </row>
    <row r="50" spans="2:26" s="267" customFormat="1" ht="12.75">
      <c r="B50" s="268"/>
      <c r="P50" s="288"/>
      <c r="Q50" s="288"/>
      <c r="R50" s="288"/>
      <c r="S50" s="288"/>
      <c r="T50" s="304"/>
      <c r="U50" s="218"/>
      <c r="V50" s="289"/>
      <c r="W50" s="289"/>
      <c r="X50" s="289"/>
      <c r="Y50" s="217"/>
      <c r="Z50" s="289"/>
    </row>
    <row r="51" spans="1:26" s="267" customFormat="1" ht="12.75">
      <c r="A51" s="311" t="s">
        <v>327</v>
      </c>
      <c r="B51" s="272" t="s">
        <v>328</v>
      </c>
      <c r="T51" s="616" t="s">
        <v>381</v>
      </c>
      <c r="U51" s="553">
        <v>0</v>
      </c>
      <c r="V51" s="546">
        <v>0</v>
      </c>
      <c r="W51" s="205">
        <f>+IF(('WBF5-S1'!$E$11+'WBF5-S1'!$E$12)&lt;=0,0,U51/('WBF5-S1'!$E$11+'WBF5-S1'!$E$12))</f>
        <v>0</v>
      </c>
      <c r="X51" s="205">
        <f>+IF('WBF5-S1'!$E$15&lt;=0,0,U51/'WBF5-S1'!$E$15)</f>
        <v>0</v>
      </c>
      <c r="Y51" s="206">
        <f>+IF(WBF4!$O$41&lt;=0,0,U51/WBF4!$O$41)</f>
        <v>0</v>
      </c>
      <c r="Z51" s="546">
        <f>+V51-U51</f>
        <v>0</v>
      </c>
    </row>
    <row r="52" spans="2:26" s="267" customFormat="1" ht="12.75">
      <c r="B52" s="268"/>
      <c r="C52" s="267" t="s">
        <v>329</v>
      </c>
      <c r="V52" s="289"/>
      <c r="W52" s="289"/>
      <c r="X52" s="289"/>
      <c r="Y52" s="217"/>
      <c r="Z52" s="289"/>
    </row>
    <row r="53" spans="2:26" s="269" customFormat="1" ht="12.75">
      <c r="B53" s="272"/>
      <c r="K53" s="295"/>
      <c r="L53" s="295"/>
      <c r="M53" s="218"/>
      <c r="N53" s="218"/>
      <c r="O53" s="218"/>
      <c r="P53" s="218"/>
      <c r="Q53" s="218"/>
      <c r="V53" s="297"/>
      <c r="W53" s="297"/>
      <c r="X53" s="297"/>
      <c r="Y53" s="298"/>
      <c r="Z53" s="297"/>
    </row>
    <row r="54" spans="1:26" s="269" customFormat="1" ht="12.75">
      <c r="A54" s="312" t="s">
        <v>330</v>
      </c>
      <c r="B54" s="269" t="s">
        <v>331</v>
      </c>
      <c r="C54" s="300"/>
      <c r="D54" s="300"/>
      <c r="E54" s="300"/>
      <c r="M54" s="295"/>
      <c r="T54" s="616" t="s">
        <v>381</v>
      </c>
      <c r="U54" s="553">
        <v>0</v>
      </c>
      <c r="V54" s="546">
        <v>0</v>
      </c>
      <c r="W54" s="205">
        <f>+IF(('WBF5-S1'!$E$11+'WBF5-S1'!$E$12)&lt;=0,0,U54/('WBF5-S1'!$E$11+'WBF5-S1'!$E$12))</f>
        <v>0</v>
      </c>
      <c r="X54" s="205">
        <f>+IF('WBF5-S1'!$E$15&lt;=0,0,U54/'WBF5-S1'!$E$15)</f>
        <v>0</v>
      </c>
      <c r="Y54" s="206">
        <f>+IF(WBF4!$O$41&lt;=0,0,U54/WBF4!$O$41)</f>
        <v>0</v>
      </c>
      <c r="Z54" s="546">
        <f>+V54-U54</f>
        <v>0</v>
      </c>
    </row>
    <row r="55" spans="1:26" s="269" customFormat="1" ht="12.75">
      <c r="A55" s="312"/>
      <c r="C55" s="300"/>
      <c r="D55" s="300"/>
      <c r="E55" s="300"/>
      <c r="M55" s="295"/>
      <c r="T55" s="304"/>
      <c r="U55" s="218"/>
      <c r="V55" s="297"/>
      <c r="W55" s="297"/>
      <c r="X55" s="297"/>
      <c r="Y55" s="298"/>
      <c r="Z55" s="297"/>
    </row>
    <row r="56" spans="22:26" s="178" customFormat="1" ht="12.75">
      <c r="V56" s="289"/>
      <c r="W56" s="289"/>
      <c r="X56" s="289"/>
      <c r="Y56" s="217"/>
      <c r="Z56" s="289"/>
    </row>
    <row r="57" spans="1:26" s="178" customFormat="1" ht="3" customHeight="1">
      <c r="A57" s="313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236"/>
      <c r="V57" s="192"/>
      <c r="W57" s="192"/>
      <c r="X57" s="192"/>
      <c r="Y57" s="193"/>
      <c r="Z57" s="192"/>
    </row>
    <row r="58" spans="1:26" s="178" customFormat="1" ht="12.75">
      <c r="A58" s="315" t="s">
        <v>332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616" t="s">
        <v>381</v>
      </c>
      <c r="U58" s="558">
        <f>SUM(U26:U54)</f>
        <v>0</v>
      </c>
      <c r="V58" s="546">
        <v>0</v>
      </c>
      <c r="W58" s="205">
        <f>+IF(('WBF5-S1'!$E$11+'WBF5-S1'!$E$12)&lt;=0,0,U58/('WBF5-S1'!$E$11+'WBF5-S1'!$E$12))</f>
        <v>0</v>
      </c>
      <c r="X58" s="205">
        <f>+IF('WBF5-S1'!$E$15&lt;=0,0,U58/'WBF5-S1'!$E$15)</f>
        <v>0</v>
      </c>
      <c r="Y58" s="206">
        <f>+IF(WBF4!$O$41&lt;=0,0,U58/WBF4!$O$41)</f>
        <v>0</v>
      </c>
      <c r="Z58" s="546">
        <f>+V58-U58</f>
        <v>0</v>
      </c>
    </row>
    <row r="59" spans="1:26" s="178" customFormat="1" ht="3" customHeight="1" thickBot="1">
      <c r="A59" s="29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304"/>
      <c r="U59" s="316"/>
      <c r="V59" s="192"/>
      <c r="W59" s="192"/>
      <c r="X59" s="192"/>
      <c r="Y59" s="193"/>
      <c r="Z59" s="192"/>
    </row>
    <row r="60" spans="1:26" s="178" customFormat="1" ht="3" customHeight="1">
      <c r="A60" s="317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318"/>
      <c r="V60" s="192"/>
      <c r="W60" s="192"/>
      <c r="X60" s="192"/>
      <c r="Y60" s="193"/>
      <c r="Z60" s="192"/>
    </row>
    <row r="61" spans="22:26" s="178" customFormat="1" ht="12.75">
      <c r="V61" s="192"/>
      <c r="W61" s="192"/>
      <c r="X61" s="192"/>
      <c r="Y61" s="193"/>
      <c r="Z61" s="192"/>
    </row>
    <row r="62" spans="2:26" s="319" customFormat="1" ht="11.25" customHeight="1">
      <c r="B62" s="268" t="s">
        <v>333</v>
      </c>
      <c r="T62" s="616" t="s">
        <v>381</v>
      </c>
      <c r="U62" s="553">
        <v>0</v>
      </c>
      <c r="V62" s="546">
        <v>0</v>
      </c>
      <c r="W62" s="205">
        <f>+IF(('WBF5-S1'!$E$11+'WBF5-S1'!$E$12)&lt;=0,0,U62/('WBF5-S1'!$E$11+'WBF5-S1'!$E$12))</f>
        <v>0</v>
      </c>
      <c r="X62" s="205">
        <f>+IF('WBF5-S1'!$E$15&lt;=0,0,U62/'WBF5-S1'!$E$15)</f>
        <v>0</v>
      </c>
      <c r="Y62" s="206">
        <f>+IF(WBF4!$O$41&lt;=0,0,U62/WBF4!$O$41)</f>
        <v>0</v>
      </c>
      <c r="Z62" s="546">
        <f>+V62-U62</f>
        <v>0</v>
      </c>
    </row>
    <row r="63" ht="9.75" customHeight="1"/>
    <row r="64" ht="9.75" customHeight="1"/>
    <row r="65" spans="1:26" ht="14.25" customHeight="1">
      <c r="A65" s="320" t="s">
        <v>334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619" t="s">
        <v>381</v>
      </c>
      <c r="U65" s="562">
        <f>SUM(U58:U63)</f>
        <v>0</v>
      </c>
      <c r="V65" s="546">
        <v>0</v>
      </c>
      <c r="W65" s="205">
        <f>+IF(('WBF5-S1'!$E$11+'WBF5-S1'!$E$12)&lt;=0,0,U65/('WBF5-S1'!$E$11+'WBF5-S1'!$E$12))</f>
        <v>0</v>
      </c>
      <c r="X65" s="205">
        <f>+IF('WBF5-S1'!$E$15&lt;=0,0,U65/'WBF5-S1'!$E$15)</f>
        <v>0</v>
      </c>
      <c r="Y65" s="206">
        <f>+IF(WBF4!$O$41&lt;=0,0,U65/WBF4!$O$41)</f>
        <v>0</v>
      </c>
      <c r="Z65" s="546">
        <f>+V65-U65</f>
        <v>0</v>
      </c>
    </row>
    <row r="66" ht="9.75" customHeight="1"/>
  </sheetData>
  <sheetProtection sheet="1" objects="1" scenarios="1"/>
  <mergeCells count="1">
    <mergeCell ref="O48:P48"/>
  </mergeCells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scale="94" r:id="rId1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4"/>
  <sheetViews>
    <sheetView showGridLines="0" showZeros="0" zoomScalePageLayoutView="0" workbookViewId="0" topLeftCell="A1">
      <selection activeCell="A2" sqref="A2"/>
    </sheetView>
  </sheetViews>
  <sheetFormatPr defaultColWidth="11.421875" defaultRowHeight="12.75"/>
  <cols>
    <col min="1" max="1" width="4.8515625" style="191" customWidth="1"/>
    <col min="2" max="2" width="18.421875" style="178" customWidth="1"/>
    <col min="3" max="3" width="4.7109375" style="178" customWidth="1"/>
    <col min="4" max="7" width="2.7109375" style="178" customWidth="1"/>
    <col min="8" max="8" width="3.8515625" style="178" customWidth="1"/>
    <col min="9" max="10" width="2.7109375" style="178" customWidth="1"/>
    <col min="11" max="11" width="15.7109375" style="178" customWidth="1"/>
    <col min="12" max="12" width="12.28125" style="178" customWidth="1"/>
    <col min="13" max="13" width="3.28125" style="178" customWidth="1"/>
    <col min="14" max="14" width="13.7109375" style="178" customWidth="1"/>
    <col min="15" max="15" width="2.8515625" style="178" customWidth="1"/>
    <col min="16" max="16" width="13.7109375" style="178" customWidth="1"/>
    <col min="17" max="17" width="3.421875" style="178" customWidth="1"/>
    <col min="18" max="18" width="12.421875" style="178" customWidth="1"/>
    <col min="19" max="19" width="17.00390625" style="192" customWidth="1"/>
    <col min="20" max="20" width="13.7109375" style="192" customWidth="1"/>
    <col min="21" max="21" width="14.421875" style="192" customWidth="1"/>
    <col min="22" max="22" width="11.421875" style="193" customWidth="1"/>
    <col min="23" max="23" width="20.7109375" style="192" customWidth="1"/>
    <col min="24" max="16384" width="11.421875" style="178" customWidth="1"/>
  </cols>
  <sheetData>
    <row r="1" ht="13.5" thickBot="1"/>
    <row r="2" spans="1:23" ht="30" customHeight="1" thickBot="1">
      <c r="A2" s="194" t="s">
        <v>335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/>
      <c r="S2" s="586" t="s">
        <v>160</v>
      </c>
      <c r="T2" s="586"/>
      <c r="U2" s="586"/>
      <c r="V2" s="587"/>
      <c r="W2" s="590"/>
    </row>
    <row r="3" ht="12.75">
      <c r="M3" s="197"/>
    </row>
    <row r="4" spans="1:12" ht="15.75">
      <c r="A4" s="198"/>
      <c r="B4" s="199" t="s">
        <v>336</v>
      </c>
      <c r="C4" s="200"/>
      <c r="D4" s="200"/>
      <c r="E4" s="200"/>
      <c r="F4" s="200"/>
      <c r="G4" s="200"/>
      <c r="H4" s="200"/>
      <c r="I4" s="200"/>
      <c r="J4" s="620" t="s">
        <v>381</v>
      </c>
      <c r="K4" s="679">
        <f>+WBF4!O65</f>
        <v>0</v>
      </c>
      <c r="L4" s="201">
        <v>1</v>
      </c>
    </row>
    <row r="5" spans="1:23" ht="21.75" customHeight="1">
      <c r="A5" s="198"/>
      <c r="B5" s="202" t="s">
        <v>337</v>
      </c>
      <c r="C5" s="200"/>
      <c r="D5" s="200"/>
      <c r="E5" s="200"/>
      <c r="G5" s="203"/>
      <c r="H5" s="203"/>
      <c r="I5" s="203"/>
      <c r="J5" s="203"/>
      <c r="K5" s="203"/>
      <c r="L5" s="200"/>
      <c r="M5" s="200"/>
      <c r="P5" s="204" t="s">
        <v>338</v>
      </c>
      <c r="S5" s="362" t="s">
        <v>161</v>
      </c>
      <c r="T5" s="205" t="s">
        <v>375</v>
      </c>
      <c r="U5" s="205" t="s">
        <v>372</v>
      </c>
      <c r="V5" s="206" t="s">
        <v>162</v>
      </c>
      <c r="W5" s="362" t="s">
        <v>244</v>
      </c>
    </row>
    <row r="6" spans="1:16" ht="22.5" customHeight="1">
      <c r="A6" s="198"/>
      <c r="B6" s="200"/>
      <c r="C6" s="200"/>
      <c r="D6" s="200"/>
      <c r="E6" s="200"/>
      <c r="F6" s="200"/>
      <c r="G6" s="200"/>
      <c r="H6" s="200"/>
      <c r="I6" s="200"/>
      <c r="J6" s="200"/>
      <c r="K6" s="207"/>
      <c r="L6" s="200"/>
      <c r="M6" s="200"/>
      <c r="P6" s="208"/>
    </row>
    <row r="7" spans="1:23" ht="15.75">
      <c r="A7" s="209" t="s">
        <v>159</v>
      </c>
      <c r="B7" s="200" t="s">
        <v>339</v>
      </c>
      <c r="C7" s="200"/>
      <c r="D7" s="200"/>
      <c r="E7" s="200"/>
      <c r="F7" s="200"/>
      <c r="G7" s="200"/>
      <c r="H7" s="200"/>
      <c r="I7" s="200"/>
      <c r="J7" s="200" t="s">
        <v>105</v>
      </c>
      <c r="K7" s="210">
        <f>IF($K$4&lt;=0,0,N7/$K$4)</f>
        <v>0</v>
      </c>
      <c r="L7" s="200"/>
      <c r="M7" s="211"/>
      <c r="N7" s="553">
        <v>0</v>
      </c>
      <c r="O7" s="211"/>
      <c r="P7" s="553">
        <v>0</v>
      </c>
      <c r="Q7" s="213"/>
      <c r="R7" s="213"/>
      <c r="S7" s="546">
        <v>0</v>
      </c>
      <c r="T7" s="205">
        <f>+IF(('WBF5-S1'!$E$11+'WBF5-S1'!$E$12)&lt;=0,0,N7/('WBF5-S1'!$E$11+'WBF5-S1'!$E$12))</f>
        <v>0</v>
      </c>
      <c r="U7" s="205">
        <f>+IF('WBF5-S1'!$E$15&lt;=0,0,N7/'WBF5-S1'!$E$15)</f>
        <v>0</v>
      </c>
      <c r="V7" s="206">
        <f>+IF(WBF4!$O$41&lt;=0,0,N7/WBF4!$O$41)</f>
        <v>0</v>
      </c>
      <c r="W7" s="546">
        <v>0</v>
      </c>
    </row>
    <row r="8" spans="1:16" ht="15.75">
      <c r="A8" s="20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O8" s="200"/>
      <c r="P8" s="214"/>
    </row>
    <row r="9" spans="1:23" ht="15.75">
      <c r="A9" s="209" t="s">
        <v>273</v>
      </c>
      <c r="B9" s="200" t="s">
        <v>340</v>
      </c>
      <c r="C9" s="200"/>
      <c r="D9" s="200"/>
      <c r="E9" s="200"/>
      <c r="F9" s="200"/>
      <c r="G9" s="200"/>
      <c r="H9" s="200"/>
      <c r="I9" s="200"/>
      <c r="J9" s="200" t="s">
        <v>105</v>
      </c>
      <c r="K9" s="210">
        <f>IF($K$4&lt;=0,0,N9/$K$4)</f>
        <v>0</v>
      </c>
      <c r="L9" s="200"/>
      <c r="M9" s="211"/>
      <c r="N9" s="553">
        <v>0</v>
      </c>
      <c r="O9" s="211"/>
      <c r="P9" s="553">
        <v>0</v>
      </c>
      <c r="S9" s="546">
        <v>0</v>
      </c>
      <c r="T9" s="205">
        <f>+IF(('WBF5-S1'!$E$11+'WBF5-S1'!$E$12)&lt;=0,0,N9/('WBF5-S1'!$E$11+'WBF5-S1'!$E$12))</f>
        <v>0</v>
      </c>
      <c r="U9" s="205">
        <f>+IF('WBF5-S1'!$E$15&lt;=0,0,N9/'WBF5-S1'!$E$15)</f>
        <v>0</v>
      </c>
      <c r="V9" s="206">
        <f>+IF(WBF4!$O$41&lt;=0,0,N9/WBF4!$O$41)</f>
        <v>0</v>
      </c>
      <c r="W9" s="546">
        <v>0</v>
      </c>
    </row>
    <row r="10" spans="1:16" ht="15.75">
      <c r="A10" s="20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O10" s="200"/>
      <c r="P10" s="214"/>
    </row>
    <row r="11" spans="1:23" ht="15.75">
      <c r="A11" s="209" t="s">
        <v>285</v>
      </c>
      <c r="B11" s="200" t="s">
        <v>341</v>
      </c>
      <c r="C11" s="200"/>
      <c r="D11" s="200"/>
      <c r="E11" s="200"/>
      <c r="F11" s="200"/>
      <c r="G11" s="200"/>
      <c r="H11" s="200"/>
      <c r="I11" s="200"/>
      <c r="J11" s="200" t="s">
        <v>105</v>
      </c>
      <c r="K11" s="210">
        <f>IF($K$4&lt;=0,0,N11/$K$4)</f>
        <v>0</v>
      </c>
      <c r="L11" s="200"/>
      <c r="M11" s="211"/>
      <c r="N11" s="553">
        <v>0</v>
      </c>
      <c r="O11" s="200"/>
      <c r="P11" s="553">
        <v>0</v>
      </c>
      <c r="S11" s="546">
        <v>0</v>
      </c>
      <c r="T11" s="205">
        <f>+IF(('WBF5-S1'!$E$11+'WBF5-S1'!$E$12)&lt;=0,0,N11/('WBF5-S1'!$E$11+'WBF5-S1'!$E$12))</f>
        <v>0</v>
      </c>
      <c r="U11" s="205">
        <f>+IF('WBF5-S1'!$E$15&lt;=0,0,N11/'WBF5-S1'!$E$15)</f>
        <v>0</v>
      </c>
      <c r="V11" s="206">
        <f>+IF(WBF4!$O$41&lt;=0,0,N11/WBF4!$O$41)</f>
        <v>0</v>
      </c>
      <c r="W11" s="546">
        <v>0</v>
      </c>
    </row>
    <row r="12" spans="1:16" ht="15.75">
      <c r="A12" s="20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O12" s="200"/>
      <c r="P12" s="214"/>
    </row>
    <row r="13" spans="1:23" ht="15.75">
      <c r="A13" s="209" t="s">
        <v>302</v>
      </c>
      <c r="B13" s="200" t="s">
        <v>342</v>
      </c>
      <c r="C13" s="200"/>
      <c r="D13" s="200"/>
      <c r="E13" s="200"/>
      <c r="F13" s="200"/>
      <c r="G13" s="200"/>
      <c r="H13" s="200"/>
      <c r="I13" s="200" t="s">
        <v>375</v>
      </c>
      <c r="K13" s="215">
        <f>IF(WBF4!E15+WBF4!E17&lt;=0,0,N13/(WBF4!E15+WBF4!E17))</f>
        <v>0</v>
      </c>
      <c r="L13" s="200"/>
      <c r="M13" s="211"/>
      <c r="N13" s="553">
        <v>0</v>
      </c>
      <c r="O13" s="211"/>
      <c r="P13" s="553">
        <v>0</v>
      </c>
      <c r="S13" s="546">
        <v>0</v>
      </c>
      <c r="T13" s="205">
        <f>+IF(('WBF5-S1'!$E$11+'WBF5-S1'!$E$12)&lt;=0,0,N13/('WBF5-S1'!$E$11+'WBF5-S1'!$E$12))</f>
        <v>0</v>
      </c>
      <c r="U13" s="205">
        <f>+IF('WBF5-S1'!$E$15&lt;=0,0,N13/'WBF5-S1'!$E$15)</f>
        <v>0</v>
      </c>
      <c r="V13" s="206">
        <f>+IF(WBF4!$O$41&lt;=0,0,N13/WBF4!$O$41)</f>
        <v>0</v>
      </c>
      <c r="W13" s="546">
        <v>0</v>
      </c>
    </row>
    <row r="14" spans="1:16" ht="15.75">
      <c r="A14" s="20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O14" s="200"/>
      <c r="P14" s="214"/>
    </row>
    <row r="15" spans="1:23" ht="15.75">
      <c r="A15" s="209" t="s">
        <v>306</v>
      </c>
      <c r="B15" s="200" t="s">
        <v>343</v>
      </c>
      <c r="C15" s="200"/>
      <c r="D15" s="200"/>
      <c r="E15" s="200"/>
      <c r="F15" s="200"/>
      <c r="G15" s="200"/>
      <c r="H15" s="200"/>
      <c r="J15" s="216"/>
      <c r="K15" s="217"/>
      <c r="L15" s="200"/>
      <c r="M15" s="211"/>
      <c r="N15" s="553">
        <v>0</v>
      </c>
      <c r="O15" s="211"/>
      <c r="P15" s="553">
        <v>0</v>
      </c>
      <c r="S15" s="546">
        <v>0</v>
      </c>
      <c r="T15" s="205">
        <f>+IF(('WBF5-S1'!$E$11+'WBF5-S1'!$E$12)&lt;=0,0,N15/('WBF5-S1'!$E$11+'WBF5-S1'!$E$12))</f>
        <v>0</v>
      </c>
      <c r="U15" s="205">
        <f>+IF('WBF5-S1'!$E$15&lt;=0,0,N15/'WBF5-S1'!$E$15)</f>
        <v>0</v>
      </c>
      <c r="V15" s="206">
        <f>+IF(WBF4!$O$41&lt;=0,0,N15/WBF4!$O$41)</f>
        <v>0</v>
      </c>
      <c r="W15" s="546">
        <v>0</v>
      </c>
    </row>
    <row r="16" spans="1:16" ht="15.75">
      <c r="A16" s="209"/>
      <c r="B16" s="200"/>
      <c r="C16" s="200"/>
      <c r="D16" s="200"/>
      <c r="E16" s="200"/>
      <c r="F16" s="200"/>
      <c r="G16" s="200"/>
      <c r="H16" s="200"/>
      <c r="I16" s="200"/>
      <c r="J16" s="216"/>
      <c r="K16" s="216"/>
      <c r="L16" s="200"/>
      <c r="M16" s="211"/>
      <c r="N16" s="218"/>
      <c r="O16" s="211"/>
      <c r="P16" s="218"/>
    </row>
    <row r="17" spans="1:23" ht="15.75">
      <c r="A17" s="209" t="s">
        <v>309</v>
      </c>
      <c r="B17" s="200" t="s">
        <v>344</v>
      </c>
      <c r="C17" s="200"/>
      <c r="D17" s="200"/>
      <c r="E17" s="200"/>
      <c r="F17" s="200"/>
      <c r="G17" s="200"/>
      <c r="H17" s="200"/>
      <c r="J17" s="216"/>
      <c r="K17" s="217"/>
      <c r="L17" s="200"/>
      <c r="M17" s="211"/>
      <c r="N17" s="553">
        <v>0</v>
      </c>
      <c r="O17" s="211"/>
      <c r="P17" s="553">
        <v>0</v>
      </c>
      <c r="S17" s="546">
        <v>0</v>
      </c>
      <c r="T17" s="205">
        <f>+IF(('WBF5-S1'!$E$11+'WBF5-S1'!$E$12)&lt;=0,0,N17/('WBF5-S1'!$E$11+'WBF5-S1'!$E$12))</f>
        <v>0</v>
      </c>
      <c r="U17" s="205">
        <f>+IF('WBF5-S1'!$E$15&lt;=0,0,N17/'WBF5-S1'!$E$15)</f>
        <v>0</v>
      </c>
      <c r="V17" s="206">
        <f>+IF(WBF4!$O$41&lt;=0,0,N17/WBF4!$O$41)</f>
        <v>0</v>
      </c>
      <c r="W17" s="546">
        <v>0</v>
      </c>
    </row>
    <row r="18" spans="1:16" ht="15.75">
      <c r="A18" s="209"/>
      <c r="B18" s="200"/>
      <c r="C18" s="200"/>
      <c r="D18" s="200"/>
      <c r="E18" s="200"/>
      <c r="F18" s="200"/>
      <c r="G18" s="200"/>
      <c r="H18" s="200"/>
      <c r="I18" s="200"/>
      <c r="J18" s="216"/>
      <c r="K18" s="216"/>
      <c r="L18" s="200"/>
      <c r="M18" s="200"/>
      <c r="O18" s="200"/>
      <c r="P18" s="214"/>
    </row>
    <row r="19" spans="1:23" ht="15.75">
      <c r="A19" s="209" t="s">
        <v>319</v>
      </c>
      <c r="B19" s="200" t="s">
        <v>345</v>
      </c>
      <c r="C19" s="200"/>
      <c r="D19" s="200"/>
      <c r="E19" s="200"/>
      <c r="F19" s="200"/>
      <c r="G19" s="200"/>
      <c r="H19" s="200"/>
      <c r="I19" s="200"/>
      <c r="J19" s="216"/>
      <c r="K19" s="217" t="s">
        <v>0</v>
      </c>
      <c r="L19" s="200"/>
      <c r="M19" s="211"/>
      <c r="N19" s="553">
        <v>0</v>
      </c>
      <c r="O19" s="211"/>
      <c r="P19" s="553">
        <v>0</v>
      </c>
      <c r="S19" s="546">
        <v>0</v>
      </c>
      <c r="T19" s="205">
        <f>+IF(('WBF5-S1'!$E$11+'WBF5-S1'!$E$12)&lt;=0,0,N19/('WBF5-S1'!$E$11+'WBF5-S1'!$E$12))</f>
        <v>0</v>
      </c>
      <c r="U19" s="205">
        <f>+IF('WBF5-S1'!$E$15&lt;=0,0,N19/'WBF5-S1'!$E$15)</f>
        <v>0</v>
      </c>
      <c r="V19" s="206">
        <f>+IF(WBF4!$O$41&lt;=0,0,N19/WBF4!$O$41)</f>
        <v>0</v>
      </c>
      <c r="W19" s="546">
        <v>0</v>
      </c>
    </row>
    <row r="20" spans="1:16" ht="15.75">
      <c r="A20" s="209"/>
      <c r="B20" s="200"/>
      <c r="C20" s="200"/>
      <c r="D20" s="200"/>
      <c r="E20" s="200"/>
      <c r="F20" s="200"/>
      <c r="G20" s="200"/>
      <c r="H20" s="200"/>
      <c r="I20" s="200"/>
      <c r="J20" s="216"/>
      <c r="K20" s="216"/>
      <c r="L20" s="216"/>
      <c r="M20" s="216"/>
      <c r="N20" s="214"/>
      <c r="O20" s="216"/>
      <c r="P20" s="214"/>
    </row>
    <row r="21" spans="1:23" ht="15.75">
      <c r="A21" s="209" t="s">
        <v>327</v>
      </c>
      <c r="B21" s="200" t="s">
        <v>346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00"/>
      <c r="M21" s="211"/>
      <c r="N21" s="553">
        <v>0</v>
      </c>
      <c r="O21" s="211"/>
      <c r="P21" s="553">
        <v>0</v>
      </c>
      <c r="S21" s="546">
        <v>0</v>
      </c>
      <c r="T21" s="205">
        <f>+IF(('WBF5-S1'!$E$11+'WBF5-S1'!$E$12)&lt;=0,0,N21/('WBF5-S1'!$E$11+'WBF5-S1'!$E$12))</f>
        <v>0</v>
      </c>
      <c r="U21" s="205">
        <f>+IF('WBF5-S1'!$E$15&lt;=0,0,N21/'WBF5-S1'!$E$15)</f>
        <v>0</v>
      </c>
      <c r="V21" s="206">
        <f>+IF(WBF4!$O$41&lt;=0,0,N21/WBF4!$O$41)</f>
        <v>0</v>
      </c>
      <c r="W21" s="546">
        <v>0</v>
      </c>
    </row>
    <row r="22" spans="1:16" ht="15.75">
      <c r="A22" s="20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O22" s="200"/>
      <c r="P22" s="214"/>
    </row>
    <row r="23" spans="1:23" ht="15.75">
      <c r="A23" s="209" t="s">
        <v>330</v>
      </c>
      <c r="B23" s="200" t="s">
        <v>347</v>
      </c>
      <c r="C23" s="200"/>
      <c r="D23" s="200"/>
      <c r="E23" s="200"/>
      <c r="F23" s="200"/>
      <c r="G23" s="200"/>
      <c r="H23" s="200"/>
      <c r="I23" s="200"/>
      <c r="J23" s="200" t="s">
        <v>105</v>
      </c>
      <c r="K23" s="210">
        <f>IF($K$4&lt;=0,0,N23/$K$4)</f>
        <v>0</v>
      </c>
      <c r="L23" s="200"/>
      <c r="M23" s="211"/>
      <c r="N23" s="553">
        <v>0</v>
      </c>
      <c r="O23" s="211"/>
      <c r="P23" s="553">
        <v>0</v>
      </c>
      <c r="S23" s="546">
        <v>0</v>
      </c>
      <c r="T23" s="205">
        <f>+IF(('WBF5-S1'!$E$11+'WBF5-S1'!$E$12)&lt;=0,0,N23/('WBF5-S1'!$E$11+'WBF5-S1'!$E$12))</f>
        <v>0</v>
      </c>
      <c r="U23" s="205">
        <f>+IF('WBF5-S1'!$E$15&lt;=0,0,N23/'WBF5-S1'!$E$15)</f>
        <v>0</v>
      </c>
      <c r="V23" s="206">
        <f>+IF(WBF4!$O$41&lt;=0,0,N23/WBF4!$O$41)</f>
        <v>0</v>
      </c>
      <c r="W23" s="546">
        <v>0</v>
      </c>
    </row>
    <row r="24" spans="2:16" ht="12.75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9"/>
      <c r="N24" s="219"/>
      <c r="O24" s="219"/>
      <c r="P24" s="219"/>
    </row>
    <row r="25" spans="1:23" ht="25.5" customHeight="1">
      <c r="A25" s="220"/>
      <c r="B25" s="216" t="s">
        <v>348</v>
      </c>
      <c r="C25" s="221"/>
      <c r="D25" s="221"/>
      <c r="E25" s="221"/>
      <c r="F25" s="221"/>
      <c r="G25" s="221"/>
      <c r="H25" s="221"/>
      <c r="I25" s="214"/>
      <c r="J25" s="214"/>
      <c r="K25" s="214"/>
      <c r="L25" s="193">
        <v>1</v>
      </c>
      <c r="M25" s="211"/>
      <c r="N25" s="553">
        <f>SUM(N7:N23)</f>
        <v>0</v>
      </c>
      <c r="O25" s="211"/>
      <c r="P25" s="553">
        <f>SUM(P7:P23)</f>
        <v>0</v>
      </c>
      <c r="Q25" s="222"/>
      <c r="S25" s="546">
        <v>0</v>
      </c>
      <c r="T25" s="205">
        <f>+IF(('WBF5-S1'!$E$11+'WBF5-S1'!$E$12)&lt;=0,0,N25/('WBF5-S1'!$E$11+'WBF5-S1'!$E$12))</f>
        <v>0</v>
      </c>
      <c r="U25" s="205">
        <f>+IF('WBF5-S1'!$E$15&lt;=0,0,N25/'WBF5-S1'!$E$15)</f>
        <v>0</v>
      </c>
      <c r="V25" s="206">
        <f>+IF(WBF4!$O$41&lt;=0,0,N25/WBF4!$O$41)</f>
        <v>0</v>
      </c>
      <c r="W25" s="546">
        <v>0</v>
      </c>
    </row>
    <row r="26" spans="1:17" ht="12.75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14"/>
      <c r="O26" s="214"/>
      <c r="P26" s="214"/>
      <c r="Q26" s="222"/>
    </row>
    <row r="27" spans="10:17" ht="12.75">
      <c r="J27" s="223"/>
      <c r="K27" s="224"/>
      <c r="Q27" s="561"/>
    </row>
    <row r="28" spans="2:16" ht="15">
      <c r="B28" s="178" t="s">
        <v>349</v>
      </c>
      <c r="E28" s="225"/>
      <c r="F28" s="680">
        <f>+WBF4!O57</f>
        <v>0</v>
      </c>
      <c r="G28" s="607"/>
      <c r="H28" s="607"/>
      <c r="I28" s="607"/>
      <c r="J28" s="226"/>
      <c r="K28" s="681">
        <f>+WBF4!O57*0.84</f>
        <v>0</v>
      </c>
      <c r="L28" s="193">
        <f>+IF(K4&lt;=0,0,K28/K4)</f>
        <v>0</v>
      </c>
      <c r="M28" s="211"/>
      <c r="N28" s="553">
        <f>-N25*L28</f>
        <v>0</v>
      </c>
      <c r="O28" s="211"/>
      <c r="P28" s="553">
        <f>SUM(P10:P26)</f>
        <v>0</v>
      </c>
    </row>
    <row r="29" spans="2:17" ht="11.25" customHeight="1">
      <c r="B29" s="214"/>
      <c r="F29" s="227" t="s">
        <v>350</v>
      </c>
      <c r="K29" s="228"/>
      <c r="L29" s="229"/>
      <c r="M29" s="214"/>
      <c r="N29" s="230"/>
      <c r="O29" s="219"/>
      <c r="P29" s="219"/>
      <c r="Q29" s="214"/>
    </row>
    <row r="30" spans="16:17" ht="6.75" customHeight="1" thickBot="1">
      <c r="P30" s="321"/>
      <c r="Q30" s="214"/>
    </row>
    <row r="31" spans="1:17" ht="27.75" customHeight="1">
      <c r="A31" s="231"/>
      <c r="B31" s="232" t="s">
        <v>351</v>
      </c>
      <c r="C31" s="233"/>
      <c r="D31" s="233"/>
      <c r="E31" s="233"/>
      <c r="F31" s="233"/>
      <c r="G31" s="233"/>
      <c r="H31" s="233"/>
      <c r="I31" s="233"/>
      <c r="J31" s="234"/>
      <c r="K31" s="234"/>
      <c r="L31" s="262">
        <f>+IF(K4&lt;=0,0,N31/N25)</f>
        <v>0</v>
      </c>
      <c r="M31" s="621" t="s">
        <v>381</v>
      </c>
      <c r="N31" s="563">
        <f>ROUND(+N25+N28,-2)</f>
        <v>0</v>
      </c>
      <c r="O31" s="235"/>
      <c r="P31" s="553">
        <f>+P25+P28</f>
        <v>0</v>
      </c>
      <c r="Q31" s="236"/>
    </row>
    <row r="32" spans="1:17" ht="13.5" thickBot="1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240"/>
      <c r="O32" s="219"/>
      <c r="P32" s="219"/>
      <c r="Q32" s="241"/>
    </row>
    <row r="33" ht="12.75"/>
    <row r="34" spans="14:15" ht="14.25">
      <c r="N34" s="215">
        <f>IF(WBF4!E15+WBF4!E17&lt;=0,0,N25/(WBF4!E15+WBF4!E17))</f>
        <v>0</v>
      </c>
      <c r="O34" s="242" t="s">
        <v>376</v>
      </c>
    </row>
    <row r="35" spans="14:15" ht="14.25">
      <c r="N35" s="289"/>
      <c r="O35" s="242"/>
    </row>
    <row r="36" spans="14:15" ht="14.25">
      <c r="N36" s="289"/>
      <c r="O36" s="242"/>
    </row>
    <row r="37" ht="12.75"/>
    <row r="38" ht="12.75"/>
    <row r="39" ht="12.75"/>
    <row r="40" spans="1:17" ht="24" customHeight="1">
      <c r="A40" s="194" t="s">
        <v>352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6"/>
    </row>
    <row r="41" spans="2:12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</row>
    <row r="42" spans="2:18" ht="17.25" customHeight="1">
      <c r="B42" s="242"/>
      <c r="C42" s="197"/>
      <c r="D42" s="197"/>
      <c r="E42" s="197"/>
      <c r="F42" s="197"/>
      <c r="G42" s="197"/>
      <c r="H42" s="197"/>
      <c r="I42" s="197"/>
      <c r="O42" s="243"/>
      <c r="P42" s="246"/>
      <c r="R42" s="536" t="s">
        <v>368</v>
      </c>
    </row>
    <row r="43" spans="2:18" ht="17.25" customHeight="1" thickBot="1">
      <c r="B43" s="244" t="s">
        <v>353</v>
      </c>
      <c r="C43" s="197"/>
      <c r="D43" s="197"/>
      <c r="E43" s="197"/>
      <c r="F43" s="197"/>
      <c r="G43" s="197"/>
      <c r="H43" s="197"/>
      <c r="I43" s="197"/>
      <c r="O43" s="622" t="s">
        <v>381</v>
      </c>
      <c r="P43" s="724">
        <f>ROUND(IF((WBF4!O61-P51-P47-P45)&gt;'WBF5-S4'!R43,'WBF5-S4'!R43,+WBF4!O61-P51-P45-P47),-2)</f>
        <v>0</v>
      </c>
      <c r="R43" s="686">
        <f>+P55-R51-P53</f>
        <v>0</v>
      </c>
    </row>
    <row r="44" spans="2:16" ht="17.25" customHeight="1">
      <c r="B44" s="242"/>
      <c r="C44" s="197"/>
      <c r="D44" s="197"/>
      <c r="E44" s="197"/>
      <c r="F44" s="197"/>
      <c r="G44" s="197"/>
      <c r="H44" s="197"/>
      <c r="I44" s="197"/>
      <c r="O44" s="243"/>
      <c r="P44" s="684"/>
    </row>
    <row r="45" spans="2:18" ht="17.25" customHeight="1" thickBot="1">
      <c r="B45" s="244" t="s">
        <v>354</v>
      </c>
      <c r="C45" s="197"/>
      <c r="D45" s="197"/>
      <c r="E45" s="197"/>
      <c r="F45" s="197"/>
      <c r="G45" s="197"/>
      <c r="H45" s="197"/>
      <c r="I45" s="197"/>
      <c r="O45" s="622" t="s">
        <v>381</v>
      </c>
      <c r="P45" s="724">
        <f>+R45</f>
        <v>0</v>
      </c>
      <c r="R45" s="686">
        <f>ROUND(IF(WBF4!P11,WBF4!O61*0.2,0)+IF(WBF4!P12,WBF4!O61*0.2,0),-2)</f>
        <v>0</v>
      </c>
    </row>
    <row r="46" spans="2:16" ht="17.25" customHeight="1">
      <c r="B46" s="244"/>
      <c r="C46" s="197"/>
      <c r="D46" s="197"/>
      <c r="E46" s="197"/>
      <c r="F46" s="197"/>
      <c r="G46" s="197"/>
      <c r="H46" s="197"/>
      <c r="I46" s="197"/>
      <c r="P46" s="684"/>
    </row>
    <row r="47" spans="2:16" ht="17.25" customHeight="1" thickBot="1">
      <c r="B47" s="244" t="s">
        <v>449</v>
      </c>
      <c r="C47" s="197"/>
      <c r="D47" s="197"/>
      <c r="E47" s="197"/>
      <c r="F47" s="197"/>
      <c r="G47" s="197"/>
      <c r="H47" s="197"/>
      <c r="I47" s="197"/>
      <c r="O47" s="622" t="s">
        <v>381</v>
      </c>
      <c r="P47" s="724">
        <f>ROUND(+WBF4!O30,-2)</f>
        <v>0</v>
      </c>
    </row>
    <row r="48" spans="2:16" ht="17.25" customHeight="1">
      <c r="B48" s="244"/>
      <c r="C48" s="197"/>
      <c r="D48" s="197"/>
      <c r="E48" s="197"/>
      <c r="F48" s="197"/>
      <c r="G48" s="197"/>
      <c r="H48" s="197"/>
      <c r="I48" s="197"/>
      <c r="P48" s="684"/>
    </row>
    <row r="49" spans="2:16" ht="17.25" customHeight="1">
      <c r="B49" s="242" t="s">
        <v>450</v>
      </c>
      <c r="C49" s="242"/>
      <c r="D49" s="242"/>
      <c r="E49" s="242"/>
      <c r="F49" s="242"/>
      <c r="G49" s="242"/>
      <c r="H49" s="242"/>
      <c r="I49" s="242"/>
      <c r="J49" s="242"/>
      <c r="O49" s="622" t="s">
        <v>381</v>
      </c>
      <c r="P49" s="682">
        <f>ROUND(+WBF4!O36*0.3,-2)</f>
        <v>0</v>
      </c>
    </row>
    <row r="50" spans="2:16" ht="17.25" customHeight="1">
      <c r="B50" s="242" t="s">
        <v>451</v>
      </c>
      <c r="C50" s="242"/>
      <c r="D50" s="242"/>
      <c r="E50" s="242"/>
      <c r="F50" s="242"/>
      <c r="G50" s="242"/>
      <c r="H50" s="242"/>
      <c r="I50" s="242"/>
      <c r="J50" s="242"/>
      <c r="O50" s="622" t="s">
        <v>381</v>
      </c>
      <c r="P50" s="682">
        <f>ROUND(+WBF4!O36*0.7,-2)</f>
        <v>0</v>
      </c>
    </row>
    <row r="51" spans="2:18" ht="17.25" customHeight="1" thickBot="1">
      <c r="B51" s="244" t="s">
        <v>428</v>
      </c>
      <c r="C51" s="197"/>
      <c r="D51" s="197"/>
      <c r="E51" s="197"/>
      <c r="F51" s="197"/>
      <c r="G51" s="197"/>
      <c r="H51" s="197"/>
      <c r="I51" s="197"/>
      <c r="O51" s="622" t="s">
        <v>381</v>
      </c>
      <c r="P51" s="683">
        <f>SUM(P49:P50)</f>
        <v>0</v>
      </c>
      <c r="R51" s="686">
        <f>SUM(+P45+P47+P51)</f>
        <v>0</v>
      </c>
    </row>
    <row r="52" spans="2:16" ht="17.25" customHeight="1">
      <c r="B52" s="242"/>
      <c r="C52" s="197"/>
      <c r="D52" s="197"/>
      <c r="E52" s="197"/>
      <c r="F52" s="197"/>
      <c r="G52" s="197"/>
      <c r="H52" s="197"/>
      <c r="I52" s="197"/>
      <c r="O52" s="243"/>
      <c r="P52" s="684"/>
    </row>
    <row r="53" spans="2:18" ht="17.25" customHeight="1" thickBot="1">
      <c r="B53" s="244" t="s">
        <v>355</v>
      </c>
      <c r="C53" s="197"/>
      <c r="D53" s="197"/>
      <c r="E53" s="197"/>
      <c r="F53" s="197"/>
      <c r="G53" s="197"/>
      <c r="H53" s="197"/>
      <c r="I53" s="197"/>
      <c r="O53" s="622" t="s">
        <v>381</v>
      </c>
      <c r="P53" s="724">
        <f>IF(R53&lt;0,0,R53)</f>
        <v>0</v>
      </c>
      <c r="R53" s="192">
        <f>+P55-WBF4!O61</f>
        <v>0</v>
      </c>
    </row>
    <row r="54" spans="2:19" ht="17.25" customHeight="1" thickBot="1">
      <c r="B54" s="245"/>
      <c r="C54" s="221"/>
      <c r="D54" s="221"/>
      <c r="E54" s="221"/>
      <c r="F54" s="221"/>
      <c r="G54" s="221"/>
      <c r="H54" s="221"/>
      <c r="I54" s="221"/>
      <c r="J54" s="214"/>
      <c r="K54" s="214"/>
      <c r="L54" s="214"/>
      <c r="M54" s="214"/>
      <c r="N54" s="214"/>
      <c r="O54" s="687"/>
      <c r="P54" s="684"/>
      <c r="R54" s="851" t="s">
        <v>369</v>
      </c>
      <c r="S54" s="851"/>
    </row>
    <row r="55" spans="1:19" ht="27.75" customHeight="1" thickBot="1">
      <c r="A55" s="231"/>
      <c r="B55" s="247" t="s">
        <v>356</v>
      </c>
      <c r="C55" s="248"/>
      <c r="D55" s="248"/>
      <c r="E55" s="248"/>
      <c r="F55" s="248"/>
      <c r="G55" s="248"/>
      <c r="H55" s="248"/>
      <c r="I55" s="248"/>
      <c r="J55" s="233"/>
      <c r="K55" s="233"/>
      <c r="L55" s="233"/>
      <c r="M55" s="233"/>
      <c r="N55" s="533"/>
      <c r="O55" s="622" t="s">
        <v>381</v>
      </c>
      <c r="P55" s="685">
        <f>+'WBF5-S3'!U58</f>
        <v>0</v>
      </c>
      <c r="Q55" s="249"/>
      <c r="R55" s="534">
        <f>+R43+R51</f>
        <v>0</v>
      </c>
      <c r="S55" s="535">
        <f>+P55-R55</f>
        <v>0</v>
      </c>
    </row>
    <row r="56" spans="1:17" ht="14.25" thickBot="1">
      <c r="A56" s="237"/>
      <c r="B56" s="250"/>
      <c r="C56" s="251"/>
      <c r="D56" s="251"/>
      <c r="E56" s="251"/>
      <c r="F56" s="251"/>
      <c r="G56" s="251"/>
      <c r="H56" s="251"/>
      <c r="I56" s="251"/>
      <c r="J56" s="251"/>
      <c r="K56" s="252"/>
      <c r="L56" s="253"/>
      <c r="M56" s="238"/>
      <c r="N56" s="238"/>
      <c r="O56" s="254"/>
      <c r="P56" s="238"/>
      <c r="Q56" s="240"/>
    </row>
    <row r="57" spans="2:12" ht="13.5">
      <c r="B57" s="255"/>
      <c r="C57" s="197"/>
      <c r="D57" s="197"/>
      <c r="E57" s="197"/>
      <c r="F57" s="197"/>
      <c r="G57" s="197"/>
      <c r="H57" s="197"/>
      <c r="I57" s="197"/>
      <c r="J57" s="197"/>
      <c r="K57" s="246"/>
      <c r="L57" s="256"/>
    </row>
    <row r="58" spans="2:12" ht="13.5">
      <c r="B58" s="255"/>
      <c r="C58" s="197"/>
      <c r="D58" s="197"/>
      <c r="E58" s="197"/>
      <c r="F58" s="197"/>
      <c r="G58" s="197"/>
      <c r="H58" s="197"/>
      <c r="I58" s="197"/>
      <c r="J58" s="197"/>
      <c r="K58" s="246"/>
      <c r="L58" s="256"/>
    </row>
    <row r="59" spans="2:12" ht="13.5">
      <c r="B59" s="255"/>
      <c r="C59" s="197"/>
      <c r="D59" s="197"/>
      <c r="E59" s="197"/>
      <c r="F59" s="197"/>
      <c r="G59" s="197"/>
      <c r="H59" s="197"/>
      <c r="I59" s="197"/>
      <c r="J59" s="197"/>
      <c r="K59" s="246"/>
      <c r="L59" s="256"/>
    </row>
    <row r="60" spans="2:12" ht="13.5">
      <c r="B60" s="255"/>
      <c r="C60" s="197"/>
      <c r="D60" s="197"/>
      <c r="E60" s="197"/>
      <c r="F60" s="197"/>
      <c r="G60" s="197"/>
      <c r="H60" s="197"/>
      <c r="I60" s="197"/>
      <c r="J60" s="197"/>
      <c r="K60" s="246"/>
      <c r="L60" s="256"/>
    </row>
    <row r="61" spans="2:12" ht="13.5">
      <c r="B61" s="255"/>
      <c r="C61" s="197"/>
      <c r="D61" s="197"/>
      <c r="E61" s="197"/>
      <c r="F61" s="197"/>
      <c r="G61" s="197"/>
      <c r="H61" s="197"/>
      <c r="I61" s="197"/>
      <c r="J61" s="197"/>
      <c r="K61" s="246"/>
      <c r="L61" s="256"/>
    </row>
    <row r="62" ht="12.75">
      <c r="B62" s="197"/>
    </row>
    <row r="63" spans="1:16" ht="12.75">
      <c r="A63" s="257" t="s">
        <v>0</v>
      </c>
      <c r="B63" s="258"/>
      <c r="C63" s="258"/>
      <c r="D63" s="259" t="s">
        <v>69</v>
      </c>
      <c r="E63" s="259"/>
      <c r="F63" s="258"/>
      <c r="G63" s="258"/>
      <c r="H63" s="258"/>
      <c r="I63" s="258"/>
      <c r="J63" s="190"/>
      <c r="K63" s="258"/>
      <c r="L63" s="258"/>
      <c r="M63" s="258"/>
      <c r="N63" s="258"/>
      <c r="O63" s="258"/>
      <c r="P63" s="258"/>
    </row>
    <row r="64" spans="1:16" ht="21">
      <c r="A64" s="674" t="s">
        <v>151</v>
      </c>
      <c r="B64" s="260"/>
      <c r="C64" s="260"/>
      <c r="D64" s="261"/>
      <c r="E64" s="261"/>
      <c r="F64" s="261"/>
      <c r="G64" s="675" t="s">
        <v>76</v>
      </c>
      <c r="H64" s="260"/>
      <c r="I64" s="261"/>
      <c r="K64" s="676" t="s">
        <v>80</v>
      </c>
      <c r="L64" s="260"/>
      <c r="M64" s="260"/>
      <c r="N64" s="260"/>
      <c r="O64" s="260"/>
      <c r="P64" s="260"/>
    </row>
  </sheetData>
  <sheetProtection/>
  <mergeCells count="1">
    <mergeCell ref="R54:S54"/>
  </mergeCells>
  <printOptions/>
  <pageMargins left="0.6692913385826772" right="0.31496062992125984" top="0.5511811023622047" bottom="0.3937007874015748" header="0.5118110236220472" footer="0.35433070866141736"/>
  <pageSetup fitToHeight="1" fitToWidth="1" horizontalDpi="600" verticalDpi="600" orientation="portrait" paperSize="9" scale="77" r:id="rId3"/>
  <headerFooter alignWithMargins="0">
    <oddFooter>&amp;L&amp;8Amt der Steiermärkischen Landesregierung
&amp;"Arial,Fett"Fachabteilung Energie und Wohnbau&amp;C&amp;8Quelle: www.wohnbau.steiermark.at&amp;R&amp;8&amp;F, &amp;A
Stand: Oktober 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FAEW Technik-Wohnbau</dc:creator>
  <cp:keywords/>
  <dc:description/>
  <cp:lastModifiedBy>Andreas Freiberger-Tannenberg</cp:lastModifiedBy>
  <cp:lastPrinted>2014-10-21T14:51:12Z</cp:lastPrinted>
  <dcterms:created xsi:type="dcterms:W3CDTF">1999-01-14T09:15:03Z</dcterms:created>
  <dcterms:modified xsi:type="dcterms:W3CDTF">2014-10-21T14:51:56Z</dcterms:modified>
  <cp:category/>
  <cp:version/>
  <cp:contentType/>
  <cp:contentStatus/>
</cp:coreProperties>
</file>